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20490" windowHeight="715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48" i="1" l="1"/>
  <c r="AY148" i="1"/>
  <c r="AW148" i="1"/>
  <c r="AX148" i="1" s="1"/>
  <c r="AT148" i="1"/>
  <c r="AS148" i="1"/>
  <c r="AR148" i="1"/>
  <c r="AQ148" i="1"/>
  <c r="AL148" i="1"/>
  <c r="AK148" i="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X145" i="1"/>
  <c r="AW145" i="1"/>
  <c r="AT145" i="1"/>
  <c r="AS145" i="1"/>
  <c r="AR145" i="1"/>
  <c r="AQ145" i="1"/>
  <c r="AK145" i="1"/>
  <c r="AL145" i="1" s="1"/>
  <c r="AC145" i="1"/>
  <c r="AZ144" i="1"/>
  <c r="AY144" i="1"/>
  <c r="AW144" i="1"/>
  <c r="AX144" i="1" s="1"/>
  <c r="AT144" i="1"/>
  <c r="AS144" i="1"/>
  <c r="AR144" i="1"/>
  <c r="AQ144" i="1"/>
  <c r="AL144" i="1"/>
  <c r="AK144" i="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X141" i="1"/>
  <c r="AW141" i="1"/>
  <c r="AT141" i="1"/>
  <c r="AS141" i="1"/>
  <c r="AR141" i="1"/>
  <c r="AQ141" i="1"/>
  <c r="AK141" i="1"/>
  <c r="AL141" i="1" s="1"/>
  <c r="AC141" i="1"/>
  <c r="AZ140" i="1"/>
  <c r="AY140" i="1"/>
  <c r="AW140" i="1"/>
  <c r="AX140" i="1" s="1"/>
  <c r="AT140" i="1"/>
  <c r="AS140" i="1"/>
  <c r="AR140" i="1"/>
  <c r="AQ140" i="1"/>
  <c r="AK140" i="1"/>
  <c r="AL140" i="1" s="1"/>
  <c r="AZ139" i="1"/>
  <c r="AY139" i="1"/>
  <c r="AW139" i="1"/>
  <c r="AX139" i="1" s="1"/>
  <c r="AT139" i="1"/>
  <c r="AS139" i="1"/>
  <c r="AR139" i="1"/>
  <c r="AQ139" i="1"/>
  <c r="AK139" i="1"/>
  <c r="AL139" i="1" s="1"/>
  <c r="AC139" i="1"/>
  <c r="AZ138" i="1"/>
  <c r="AY138" i="1"/>
  <c r="AX138" i="1"/>
  <c r="AW138" i="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L136" i="1"/>
  <c r="AK136" i="1"/>
  <c r="AC136" i="1"/>
  <c r="AZ135" i="1"/>
  <c r="AY135" i="1"/>
  <c r="AW135" i="1"/>
  <c r="AX135" i="1" s="1"/>
  <c r="AT135" i="1"/>
  <c r="AS135" i="1"/>
  <c r="AR135" i="1"/>
  <c r="AQ135" i="1"/>
  <c r="AK135" i="1"/>
  <c r="AL135" i="1" s="1"/>
  <c r="AC135" i="1"/>
  <c r="AZ134" i="1"/>
  <c r="AY134" i="1"/>
  <c r="AX134" i="1"/>
  <c r="AW134" i="1"/>
  <c r="AT134" i="1"/>
  <c r="AS134" i="1"/>
  <c r="AR134" i="1"/>
  <c r="AQ134" i="1"/>
  <c r="AK134" i="1"/>
  <c r="AL134" i="1" s="1"/>
  <c r="AC134" i="1"/>
  <c r="AZ133" i="1"/>
  <c r="AY133" i="1"/>
  <c r="AW133" i="1"/>
  <c r="AX133" i="1" s="1"/>
  <c r="AT133" i="1"/>
  <c r="AS133" i="1"/>
  <c r="AR133" i="1"/>
  <c r="AQ133" i="1"/>
  <c r="AK133" i="1"/>
  <c r="AL133" i="1" s="1"/>
  <c r="AC133" i="1"/>
  <c r="AZ132" i="1"/>
  <c r="AY132" i="1"/>
  <c r="AW132" i="1"/>
  <c r="AX132" i="1" s="1"/>
  <c r="AT132" i="1"/>
  <c r="AS132" i="1"/>
  <c r="AR132" i="1"/>
  <c r="AQ132" i="1"/>
  <c r="AL132" i="1"/>
  <c r="AK132" i="1"/>
  <c r="AC132" i="1"/>
  <c r="AZ131" i="1"/>
  <c r="AY131" i="1"/>
  <c r="AW131" i="1"/>
  <c r="AX131" i="1" s="1"/>
  <c r="AT131" i="1"/>
  <c r="AS131" i="1"/>
  <c r="AR131" i="1"/>
  <c r="AQ131" i="1"/>
  <c r="AK131" i="1"/>
  <c r="AL131" i="1" s="1"/>
  <c r="AC131" i="1"/>
  <c r="AZ130" i="1"/>
  <c r="AY130" i="1"/>
  <c r="AX130" i="1"/>
  <c r="AW130" i="1"/>
  <c r="AT130" i="1"/>
  <c r="AS130" i="1"/>
  <c r="AR130" i="1"/>
  <c r="AQ130" i="1"/>
  <c r="AK130" i="1"/>
  <c r="AL130" i="1" s="1"/>
  <c r="AC130" i="1"/>
  <c r="AZ129" i="1"/>
  <c r="AY129" i="1"/>
  <c r="AW129" i="1"/>
  <c r="AX129" i="1" s="1"/>
  <c r="AT129" i="1"/>
  <c r="AS129" i="1"/>
  <c r="AR129" i="1"/>
  <c r="AQ129" i="1"/>
  <c r="AK129" i="1"/>
  <c r="AL129" i="1" s="1"/>
  <c r="AC129" i="1"/>
  <c r="AZ128" i="1"/>
  <c r="AY128" i="1"/>
  <c r="AW128" i="1"/>
  <c r="AX128" i="1" s="1"/>
  <c r="AT128" i="1"/>
  <c r="AS128" i="1"/>
  <c r="AR128" i="1"/>
  <c r="AQ128" i="1"/>
  <c r="AL128" i="1"/>
  <c r="AK128" i="1"/>
  <c r="AC128" i="1"/>
  <c r="AZ127" i="1"/>
  <c r="AY127" i="1"/>
  <c r="AW127" i="1"/>
  <c r="AX127" i="1" s="1"/>
  <c r="AT127" i="1"/>
  <c r="AS127" i="1"/>
  <c r="AR127" i="1"/>
  <c r="AQ127" i="1"/>
  <c r="AK127" i="1"/>
  <c r="AL127" i="1" s="1"/>
  <c r="AC127" i="1"/>
  <c r="AZ126" i="1"/>
  <c r="AY126" i="1"/>
  <c r="AW126" i="1"/>
  <c r="AX126" i="1" s="1"/>
  <c r="AT126" i="1"/>
  <c r="AS126" i="1"/>
  <c r="AR126" i="1"/>
  <c r="AQ126" i="1"/>
  <c r="AK126" i="1"/>
  <c r="AL126" i="1" s="1"/>
  <c r="AC126" i="1"/>
  <c r="AZ125" i="1"/>
  <c r="AY125" i="1"/>
  <c r="AW125" i="1"/>
  <c r="AX125" i="1" s="1"/>
  <c r="AT125" i="1"/>
  <c r="AS125" i="1"/>
  <c r="AR125" i="1"/>
  <c r="AQ125" i="1"/>
  <c r="AK125" i="1"/>
  <c r="AL125" i="1" s="1"/>
  <c r="AC125" i="1"/>
  <c r="AZ124" i="1"/>
  <c r="AY124" i="1"/>
  <c r="AW124" i="1"/>
  <c r="AX124" i="1" s="1"/>
  <c r="AT124" i="1"/>
  <c r="AS124" i="1"/>
  <c r="AR124" i="1"/>
  <c r="AQ124" i="1"/>
  <c r="AK124" i="1"/>
  <c r="AL124" i="1" s="1"/>
  <c r="AC124" i="1"/>
  <c r="AZ123" i="1"/>
  <c r="AY123" i="1"/>
  <c r="AW123" i="1"/>
  <c r="AX123" i="1" s="1"/>
  <c r="AT123" i="1"/>
  <c r="AS123" i="1"/>
  <c r="AR123" i="1"/>
  <c r="AQ123" i="1"/>
  <c r="AM123" i="1"/>
  <c r="Y39" i="6" s="1"/>
  <c r="AL123" i="1"/>
  <c r="AK123" i="1"/>
  <c r="AC123" i="1"/>
  <c r="AZ122" i="1"/>
  <c r="AY122" i="1"/>
  <c r="AW122" i="1"/>
  <c r="AX122" i="1" s="1"/>
  <c r="AT122" i="1"/>
  <c r="AS122" i="1"/>
  <c r="AR122" i="1"/>
  <c r="AQ122" i="1"/>
  <c r="AM122" i="1"/>
  <c r="Y38" i="6" s="1"/>
  <c r="AL122" i="1"/>
  <c r="AK122" i="1"/>
  <c r="AC122" i="1"/>
  <c r="AZ121" i="1"/>
  <c r="AY121" i="1"/>
  <c r="AW121" i="1"/>
  <c r="AX121" i="1" s="1"/>
  <c r="AT121" i="1"/>
  <c r="AS121" i="1"/>
  <c r="AR121" i="1"/>
  <c r="AQ121" i="1"/>
  <c r="AM121" i="1"/>
  <c r="Y37" i="6" s="1"/>
  <c r="AK121" i="1"/>
  <c r="AL121" i="1" s="1"/>
  <c r="AC121" i="1"/>
  <c r="AZ120" i="1"/>
  <c r="AY120" i="1"/>
  <c r="AW120" i="1"/>
  <c r="AX120" i="1" s="1"/>
  <c r="AT120" i="1"/>
  <c r="AS120" i="1"/>
  <c r="AR120" i="1"/>
  <c r="AQ120" i="1"/>
  <c r="AM120" i="1"/>
  <c r="AK120" i="1"/>
  <c r="AL120" i="1" s="1"/>
  <c r="AC120" i="1"/>
  <c r="AZ119" i="1"/>
  <c r="AY119" i="1"/>
  <c r="AW119" i="1"/>
  <c r="AX119" i="1" s="1"/>
  <c r="AT119" i="1"/>
  <c r="AS119" i="1"/>
  <c r="AR119" i="1"/>
  <c r="AQ119" i="1"/>
  <c r="AM119" i="1"/>
  <c r="Y35" i="6" s="1"/>
  <c r="AL119" i="1"/>
  <c r="AK119" i="1"/>
  <c r="AC119" i="1"/>
  <c r="AZ118" i="1"/>
  <c r="AY118" i="1"/>
  <c r="AW118" i="1"/>
  <c r="AX118" i="1" s="1"/>
  <c r="AT118" i="1"/>
  <c r="AS118" i="1"/>
  <c r="AR118" i="1"/>
  <c r="AQ118" i="1"/>
  <c r="AM118" i="1"/>
  <c r="Y34" i="6" s="1"/>
  <c r="AL118" i="1"/>
  <c r="AK118" i="1"/>
  <c r="AC118" i="1"/>
  <c r="AZ117" i="1"/>
  <c r="AY117" i="1"/>
  <c r="AW117" i="1"/>
  <c r="AX117" i="1" s="1"/>
  <c r="AT117" i="1"/>
  <c r="AS117" i="1"/>
  <c r="AR117" i="1"/>
  <c r="AQ117" i="1"/>
  <c r="AK117" i="1"/>
  <c r="AL117" i="1" s="1"/>
  <c r="AC117" i="1"/>
  <c r="AZ116" i="1"/>
  <c r="AY116" i="1"/>
  <c r="AW116" i="1"/>
  <c r="AX116" i="1" s="1"/>
  <c r="AT116" i="1"/>
  <c r="AS116" i="1"/>
  <c r="AR116" i="1"/>
  <c r="AQ116" i="1"/>
  <c r="AM116" i="1"/>
  <c r="Y32" i="6" s="1"/>
  <c r="AK116" i="1"/>
  <c r="AL116" i="1" s="1"/>
  <c r="AC116" i="1"/>
  <c r="AZ115" i="1"/>
  <c r="AY115" i="1"/>
  <c r="AX115" i="1"/>
  <c r="AW115" i="1"/>
  <c r="AT115" i="1"/>
  <c r="AS115" i="1"/>
  <c r="AR115" i="1"/>
  <c r="AQ115" i="1"/>
  <c r="AM115" i="1"/>
  <c r="Y31" i="6" s="1"/>
  <c r="AK115" i="1"/>
  <c r="AL115" i="1" s="1"/>
  <c r="AC115" i="1"/>
  <c r="AZ114" i="1"/>
  <c r="AY114" i="1"/>
  <c r="AX114" i="1"/>
  <c r="AW114" i="1"/>
  <c r="AT114" i="1"/>
  <c r="AS114" i="1"/>
  <c r="AR114" i="1"/>
  <c r="AQ114" i="1"/>
  <c r="AK114" i="1"/>
  <c r="AL114" i="1" s="1"/>
  <c r="AC114" i="1"/>
  <c r="AZ113" i="1"/>
  <c r="AY113" i="1"/>
  <c r="AW113" i="1"/>
  <c r="AX113" i="1" s="1"/>
  <c r="AT113" i="1"/>
  <c r="AS113" i="1"/>
  <c r="AR113" i="1"/>
  <c r="AQ113" i="1"/>
  <c r="AK113" i="1"/>
  <c r="AL113" i="1" s="1"/>
  <c r="AC113" i="1"/>
  <c r="AZ112" i="1"/>
  <c r="AY112" i="1"/>
  <c r="AW112" i="1"/>
  <c r="AX112" i="1" s="1"/>
  <c r="AT112" i="1"/>
  <c r="AS112" i="1"/>
  <c r="AR112" i="1"/>
  <c r="AQ112" i="1"/>
  <c r="AL112" i="1"/>
  <c r="AK112" i="1"/>
  <c r="AC112" i="1"/>
  <c r="AZ111" i="1"/>
  <c r="AY111" i="1"/>
  <c r="AW111" i="1"/>
  <c r="AX111" i="1" s="1"/>
  <c r="AT111" i="1"/>
  <c r="AS111" i="1"/>
  <c r="AR111" i="1"/>
  <c r="AQ111" i="1"/>
  <c r="AK111" i="1"/>
  <c r="AL111" i="1" s="1"/>
  <c r="AC111" i="1"/>
  <c r="AZ110" i="1"/>
  <c r="AY110" i="1"/>
  <c r="AW110" i="1"/>
  <c r="AX110" i="1" s="1"/>
  <c r="AT110" i="1"/>
  <c r="AS110" i="1"/>
  <c r="AR110" i="1"/>
  <c r="AQ110" i="1"/>
  <c r="AK110" i="1"/>
  <c r="AL110" i="1" s="1"/>
  <c r="AC110" i="1"/>
  <c r="AZ109" i="1"/>
  <c r="AY109" i="1"/>
  <c r="AW109" i="1"/>
  <c r="AX109" i="1" s="1"/>
  <c r="AT109" i="1"/>
  <c r="AS109" i="1"/>
  <c r="AR109" i="1"/>
  <c r="AQ109" i="1"/>
  <c r="AK109" i="1"/>
  <c r="AL109" i="1" s="1"/>
  <c r="AC109" i="1"/>
  <c r="AZ108" i="1"/>
  <c r="AY108" i="1"/>
  <c r="AW108" i="1"/>
  <c r="AX108" i="1" s="1"/>
  <c r="AT108" i="1"/>
  <c r="AS108" i="1"/>
  <c r="AR108" i="1"/>
  <c r="AQ108" i="1"/>
  <c r="AK108" i="1"/>
  <c r="AL108" i="1" s="1"/>
  <c r="AC108" i="1"/>
  <c r="AZ107" i="1"/>
  <c r="AY107" i="1"/>
  <c r="AW107" i="1"/>
  <c r="AX107" i="1" s="1"/>
  <c r="AT107" i="1"/>
  <c r="AS107" i="1"/>
  <c r="AR107" i="1"/>
  <c r="AQ107" i="1"/>
  <c r="AK107" i="1"/>
  <c r="AL107" i="1" s="1"/>
  <c r="AC107" i="1"/>
  <c r="AZ106" i="1"/>
  <c r="AY106" i="1"/>
  <c r="AX106" i="1"/>
  <c r="AW106" i="1"/>
  <c r="AT106" i="1"/>
  <c r="AS106" i="1"/>
  <c r="AR106" i="1"/>
  <c r="AQ106" i="1"/>
  <c r="AK106" i="1"/>
  <c r="AL106" i="1" s="1"/>
  <c r="AC106" i="1"/>
  <c r="AZ105" i="1"/>
  <c r="AY105" i="1"/>
  <c r="AW105" i="1"/>
  <c r="AX105" i="1" s="1"/>
  <c r="AT105" i="1"/>
  <c r="AS105" i="1"/>
  <c r="AR105" i="1"/>
  <c r="AQ105" i="1"/>
  <c r="AK105" i="1"/>
  <c r="AL105" i="1" s="1"/>
  <c r="AC105" i="1"/>
  <c r="AZ104" i="1"/>
  <c r="AY104" i="1"/>
  <c r="AW104" i="1"/>
  <c r="AX104" i="1" s="1"/>
  <c r="AT104" i="1"/>
  <c r="AS104" i="1"/>
  <c r="AR104" i="1"/>
  <c r="AQ104" i="1"/>
  <c r="AL104" i="1"/>
  <c r="AK104" i="1"/>
  <c r="AC104" i="1"/>
  <c r="AZ103" i="1"/>
  <c r="AY103" i="1"/>
  <c r="AW103" i="1"/>
  <c r="AX103" i="1" s="1"/>
  <c r="AT103" i="1"/>
  <c r="AS103" i="1"/>
  <c r="AR103" i="1"/>
  <c r="AQ103" i="1"/>
  <c r="AK103" i="1"/>
  <c r="AL103" i="1" s="1"/>
  <c r="AC103" i="1"/>
  <c r="AZ102" i="1"/>
  <c r="AY102" i="1"/>
  <c r="AX102" i="1"/>
  <c r="AW102" i="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L100" i="1"/>
  <c r="AK100" i="1"/>
  <c r="AC100" i="1"/>
  <c r="AZ99" i="1"/>
  <c r="AY99" i="1"/>
  <c r="AW99" i="1"/>
  <c r="AX99" i="1" s="1"/>
  <c r="AT99" i="1"/>
  <c r="AS99" i="1"/>
  <c r="AR99" i="1"/>
  <c r="AQ99" i="1"/>
  <c r="AK99" i="1"/>
  <c r="AL99" i="1" s="1"/>
  <c r="AC99" i="1"/>
  <c r="AZ98" i="1"/>
  <c r="AY98" i="1"/>
  <c r="AW98" i="1"/>
  <c r="AX98" i="1" s="1"/>
  <c r="AT98" i="1"/>
  <c r="AS98" i="1"/>
  <c r="AR98" i="1"/>
  <c r="AQ98" i="1"/>
  <c r="AK98" i="1"/>
  <c r="AL98" i="1" s="1"/>
  <c r="AC98" i="1"/>
  <c r="AZ97" i="1"/>
  <c r="AY97" i="1"/>
  <c r="AW97" i="1"/>
  <c r="AX97" i="1" s="1"/>
  <c r="AT97" i="1"/>
  <c r="AS97" i="1"/>
  <c r="AR97" i="1"/>
  <c r="AQ97" i="1"/>
  <c r="AK97" i="1"/>
  <c r="AL97" i="1" s="1"/>
  <c r="AC97" i="1"/>
  <c r="AZ96" i="1"/>
  <c r="AY96" i="1"/>
  <c r="AW96" i="1"/>
  <c r="AX96" i="1" s="1"/>
  <c r="AT96" i="1"/>
  <c r="AS96" i="1"/>
  <c r="AR96" i="1"/>
  <c r="AQ96" i="1"/>
  <c r="AL96" i="1"/>
  <c r="AK96" i="1"/>
  <c r="AC96" i="1"/>
  <c r="AZ95" i="1"/>
  <c r="AY95" i="1"/>
  <c r="AX95" i="1"/>
  <c r="AW95" i="1"/>
  <c r="AT95" i="1"/>
  <c r="AS95" i="1"/>
  <c r="AR95" i="1"/>
  <c r="AQ95" i="1"/>
  <c r="AK95" i="1"/>
  <c r="AL95" i="1" s="1"/>
  <c r="AC95" i="1"/>
  <c r="AZ94" i="1"/>
  <c r="AY94" i="1"/>
  <c r="AW94" i="1"/>
  <c r="AX94" i="1" s="1"/>
  <c r="AT94" i="1"/>
  <c r="AS94" i="1"/>
  <c r="AR94" i="1"/>
  <c r="AQ94" i="1"/>
  <c r="AK94" i="1"/>
  <c r="AL94" i="1" s="1"/>
  <c r="AC94" i="1"/>
  <c r="AZ93" i="1"/>
  <c r="AY93" i="1"/>
  <c r="AW93" i="1"/>
  <c r="AX93" i="1" s="1"/>
  <c r="AT93" i="1"/>
  <c r="AS93" i="1"/>
  <c r="AR93" i="1"/>
  <c r="AQ93" i="1"/>
  <c r="AK93" i="1"/>
  <c r="AL93" i="1" s="1"/>
  <c r="AC93" i="1"/>
  <c r="AZ92" i="1"/>
  <c r="AY92" i="1"/>
  <c r="AW92" i="1"/>
  <c r="AX92" i="1" s="1"/>
  <c r="AT92" i="1"/>
  <c r="AS92" i="1"/>
  <c r="AR92" i="1"/>
  <c r="AQ92" i="1"/>
  <c r="AL92" i="1"/>
  <c r="AK92" i="1"/>
  <c r="AC92" i="1"/>
  <c r="AZ91" i="1"/>
  <c r="AY91" i="1"/>
  <c r="AX91" i="1"/>
  <c r="AW91" i="1"/>
  <c r="AT91" i="1"/>
  <c r="AS91" i="1"/>
  <c r="AR91" i="1"/>
  <c r="AQ91" i="1"/>
  <c r="AK91" i="1"/>
  <c r="AL91" i="1" s="1"/>
  <c r="AC91" i="1"/>
  <c r="AZ90" i="1"/>
  <c r="AY90" i="1"/>
  <c r="AW90" i="1"/>
  <c r="AX90" i="1" s="1"/>
  <c r="AT90" i="1"/>
  <c r="AS90" i="1"/>
  <c r="AR90" i="1"/>
  <c r="AQ90" i="1"/>
  <c r="AK90" i="1"/>
  <c r="AL90" i="1" s="1"/>
  <c r="AC90" i="1"/>
  <c r="AZ89" i="1"/>
  <c r="AY89" i="1"/>
  <c r="AW89" i="1"/>
  <c r="AX89" i="1" s="1"/>
  <c r="AT89" i="1"/>
  <c r="AS89" i="1"/>
  <c r="AR89" i="1"/>
  <c r="AQ89" i="1"/>
  <c r="AK89" i="1"/>
  <c r="AL89" i="1" s="1"/>
  <c r="AC89" i="1"/>
  <c r="AZ88" i="1"/>
  <c r="AY88" i="1"/>
  <c r="AW88" i="1"/>
  <c r="AX88" i="1" s="1"/>
  <c r="AT88" i="1"/>
  <c r="AS88" i="1"/>
  <c r="AR88" i="1"/>
  <c r="AQ88" i="1"/>
  <c r="AL88" i="1"/>
  <c r="AK88" i="1"/>
  <c r="AC88" i="1"/>
  <c r="AZ87" i="1"/>
  <c r="AY87" i="1"/>
  <c r="AX87" i="1"/>
  <c r="AW87" i="1"/>
  <c r="AT87" i="1"/>
  <c r="AS87" i="1"/>
  <c r="AR87" i="1"/>
  <c r="AQ87" i="1"/>
  <c r="AK87" i="1"/>
  <c r="AL87" i="1" s="1"/>
  <c r="AC87" i="1"/>
  <c r="AZ86" i="1"/>
  <c r="AY86" i="1"/>
  <c r="AW86" i="1"/>
  <c r="AX86" i="1" s="1"/>
  <c r="AT86" i="1"/>
  <c r="AS86" i="1"/>
  <c r="AR86" i="1"/>
  <c r="AQ86" i="1"/>
  <c r="AK86" i="1"/>
  <c r="AL86" i="1" s="1"/>
  <c r="AC86" i="1"/>
  <c r="AZ85" i="1"/>
  <c r="AY85" i="1"/>
  <c r="AW85" i="1"/>
  <c r="AX85" i="1" s="1"/>
  <c r="AT85" i="1"/>
  <c r="AS85" i="1"/>
  <c r="AR85" i="1"/>
  <c r="AQ85" i="1"/>
  <c r="AK85" i="1"/>
  <c r="AL85" i="1" s="1"/>
  <c r="AC85" i="1"/>
  <c r="AZ84" i="1"/>
  <c r="AY84" i="1"/>
  <c r="AW84" i="1"/>
  <c r="AX84" i="1" s="1"/>
  <c r="AT84" i="1"/>
  <c r="AS84" i="1"/>
  <c r="AR84" i="1"/>
  <c r="AQ84" i="1"/>
  <c r="AK84" i="1"/>
  <c r="AC84" i="1"/>
  <c r="AZ83" i="1"/>
  <c r="AY83" i="1"/>
  <c r="AW83" i="1"/>
  <c r="AX83" i="1" s="1"/>
  <c r="AT83" i="1"/>
  <c r="AS83" i="1"/>
  <c r="AR83" i="1"/>
  <c r="AQ83" i="1"/>
  <c r="AM83" i="1"/>
  <c r="AK83" i="1"/>
  <c r="AL83" i="1" s="1"/>
  <c r="AC83" i="1"/>
  <c r="AZ82" i="1"/>
  <c r="AY82" i="1"/>
  <c r="AW82" i="1"/>
  <c r="AX82" i="1" s="1"/>
  <c r="AT82" i="1"/>
  <c r="AS82" i="1"/>
  <c r="AR82" i="1"/>
  <c r="AQ82" i="1"/>
  <c r="AK82" i="1"/>
  <c r="AL82" i="1" s="1"/>
  <c r="AC82" i="1"/>
  <c r="AZ81" i="1"/>
  <c r="AY81" i="1"/>
  <c r="AW81" i="1"/>
  <c r="AX81" i="1" s="1"/>
  <c r="AT81" i="1"/>
  <c r="AS81" i="1"/>
  <c r="AR81" i="1"/>
  <c r="AQ81" i="1"/>
  <c r="AK81" i="1"/>
  <c r="AL81" i="1" s="1"/>
  <c r="AC81" i="1"/>
  <c r="AZ80" i="1"/>
  <c r="AY80" i="1"/>
  <c r="AW80" i="1"/>
  <c r="AX80" i="1" s="1"/>
  <c r="AT80" i="1"/>
  <c r="AS80" i="1"/>
  <c r="AR80" i="1"/>
  <c r="AQ80" i="1"/>
  <c r="AK80" i="1"/>
  <c r="AL80" i="1" s="1"/>
  <c r="AC80" i="1"/>
  <c r="AZ79" i="1"/>
  <c r="AY79" i="1"/>
  <c r="AW79" i="1"/>
  <c r="AX79" i="1" s="1"/>
  <c r="AT79" i="1"/>
  <c r="AS79" i="1"/>
  <c r="AR79" i="1"/>
  <c r="AQ79" i="1"/>
  <c r="AL79" i="1"/>
  <c r="AM79" i="1" s="1"/>
  <c r="Y99" i="6" s="1"/>
  <c r="AK79" i="1"/>
  <c r="AC79" i="1"/>
  <c r="AZ78" i="1"/>
  <c r="AY78" i="1"/>
  <c r="AW78" i="1"/>
  <c r="AX78" i="1" s="1"/>
  <c r="AT78" i="1"/>
  <c r="AS78" i="1"/>
  <c r="AR78" i="1"/>
  <c r="AQ78" i="1"/>
  <c r="AK78" i="1"/>
  <c r="AL78" i="1" s="1"/>
  <c r="AC78" i="1"/>
  <c r="AZ77" i="1"/>
  <c r="AY77" i="1"/>
  <c r="AW77" i="1"/>
  <c r="AX77" i="1" s="1"/>
  <c r="AT77" i="1"/>
  <c r="AS77" i="1"/>
  <c r="AR77" i="1"/>
  <c r="AQ77" i="1"/>
  <c r="AK77" i="1"/>
  <c r="AL77" i="1" s="1"/>
  <c r="AC77" i="1"/>
  <c r="AZ76" i="1"/>
  <c r="AY76" i="1"/>
  <c r="AW76" i="1"/>
  <c r="AX76" i="1" s="1"/>
  <c r="AT76" i="1"/>
  <c r="AS76" i="1"/>
  <c r="AR76" i="1"/>
  <c r="AQ76" i="1"/>
  <c r="AM76" i="1"/>
  <c r="AK76" i="1"/>
  <c r="AL76" i="1" s="1"/>
  <c r="AC76" i="1"/>
  <c r="AZ75" i="1"/>
  <c r="AY75" i="1"/>
  <c r="AW75" i="1"/>
  <c r="AX75" i="1" s="1"/>
  <c r="AT75" i="1"/>
  <c r="AS75" i="1"/>
  <c r="AR75" i="1"/>
  <c r="AQ75" i="1"/>
  <c r="AM75" i="1"/>
  <c r="Y95" i="6" s="1"/>
  <c r="AK75" i="1"/>
  <c r="AL75" i="1" s="1"/>
  <c r="AC75" i="1"/>
  <c r="AZ74" i="1"/>
  <c r="AY74" i="1"/>
  <c r="AW74" i="1"/>
  <c r="AX74" i="1" s="1"/>
  <c r="AT74" i="1"/>
  <c r="AS74" i="1"/>
  <c r="AR74" i="1"/>
  <c r="AQ74" i="1"/>
  <c r="AM74" i="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AK71" i="1"/>
  <c r="AL71" i="1" s="1"/>
  <c r="AC71" i="1"/>
  <c r="AZ70" i="1"/>
  <c r="AY70" i="1"/>
  <c r="AW70" i="1"/>
  <c r="AX70" i="1" s="1"/>
  <c r="AT70" i="1"/>
  <c r="AS70" i="1"/>
  <c r="AR70" i="1"/>
  <c r="AQ70" i="1"/>
  <c r="AM70" i="1"/>
  <c r="AK70" i="1"/>
  <c r="AL70" i="1" s="1"/>
  <c r="AC70" i="1"/>
  <c r="AZ69" i="1"/>
  <c r="AY69" i="1"/>
  <c r="AW69" i="1"/>
  <c r="AX69" i="1" s="1"/>
  <c r="AT69" i="1"/>
  <c r="AS69" i="1"/>
  <c r="AR69" i="1"/>
  <c r="AQ69" i="1"/>
  <c r="AM69" i="1"/>
  <c r="AK69" i="1"/>
  <c r="AL69" i="1" s="1"/>
  <c r="AC69" i="1"/>
  <c r="AZ68" i="1"/>
  <c r="AY68" i="1"/>
  <c r="AW68" i="1"/>
  <c r="AX68" i="1" s="1"/>
  <c r="AT68" i="1"/>
  <c r="AS68" i="1"/>
  <c r="AR68" i="1"/>
  <c r="AQ68" i="1"/>
  <c r="AM68" i="1"/>
  <c r="AK68" i="1"/>
  <c r="AL68" i="1" s="1"/>
  <c r="AC68" i="1"/>
  <c r="AZ67" i="1"/>
  <c r="AY67" i="1"/>
  <c r="AW67" i="1"/>
  <c r="AX67" i="1" s="1"/>
  <c r="AT67" i="1"/>
  <c r="AS67" i="1"/>
  <c r="AR67" i="1"/>
  <c r="AQ67" i="1"/>
  <c r="AM67" i="1"/>
  <c r="AK67" i="1"/>
  <c r="AL67" i="1" s="1"/>
  <c r="AC67" i="1"/>
  <c r="AZ66" i="1"/>
  <c r="AY66" i="1"/>
  <c r="AW66" i="1"/>
  <c r="AX66" i="1" s="1"/>
  <c r="AT66" i="1"/>
  <c r="AS66" i="1"/>
  <c r="AR66" i="1"/>
  <c r="AQ66" i="1"/>
  <c r="AM66" i="1"/>
  <c r="AK66" i="1"/>
  <c r="AL66" i="1" s="1"/>
  <c r="AC66" i="1"/>
  <c r="AZ65" i="1"/>
  <c r="AY65" i="1"/>
  <c r="AW65" i="1"/>
  <c r="AX65" i="1" s="1"/>
  <c r="AT65" i="1"/>
  <c r="AS65" i="1"/>
  <c r="AR65" i="1"/>
  <c r="AQ65" i="1"/>
  <c r="AM65" i="1"/>
  <c r="AK65" i="1"/>
  <c r="AL65" i="1" s="1"/>
  <c r="AC65" i="1"/>
  <c r="AZ64" i="1"/>
  <c r="AY64" i="1"/>
  <c r="AW64" i="1"/>
  <c r="AX64" i="1" s="1"/>
  <c r="AT64" i="1"/>
  <c r="AS64" i="1"/>
  <c r="AR64" i="1"/>
  <c r="AQ64" i="1"/>
  <c r="AL64" i="1"/>
  <c r="AK64" i="1"/>
  <c r="AC64" i="1"/>
  <c r="AZ63" i="1"/>
  <c r="AY63" i="1"/>
  <c r="AW63" i="1"/>
  <c r="AX63" i="1" s="1"/>
  <c r="AT63" i="1"/>
  <c r="AS63" i="1"/>
  <c r="AR63" i="1"/>
  <c r="AQ63" i="1"/>
  <c r="AK63" i="1"/>
  <c r="AL63" i="1" s="1"/>
  <c r="AC63" i="1"/>
  <c r="AZ62" i="1"/>
  <c r="AY62" i="1"/>
  <c r="AX62" i="1"/>
  <c r="AW62" i="1"/>
  <c r="AT62" i="1"/>
  <c r="AS62" i="1"/>
  <c r="AR62" i="1"/>
  <c r="AQ62" i="1"/>
  <c r="AK62" i="1"/>
  <c r="AL62" i="1" s="1"/>
  <c r="AC62" i="1"/>
  <c r="AZ61" i="1"/>
  <c r="AY61" i="1"/>
  <c r="AW61" i="1"/>
  <c r="AX61" i="1" s="1"/>
  <c r="AT61" i="1"/>
  <c r="AS61" i="1"/>
  <c r="AR61" i="1"/>
  <c r="AQ61" i="1"/>
  <c r="AK61" i="1"/>
  <c r="AL61" i="1" s="1"/>
  <c r="AC61" i="1"/>
  <c r="AZ60" i="1"/>
  <c r="AY60" i="1"/>
  <c r="AW60" i="1"/>
  <c r="AX60" i="1" s="1"/>
  <c r="AT60" i="1"/>
  <c r="AS60" i="1"/>
  <c r="AR60" i="1"/>
  <c r="AQ60" i="1"/>
  <c r="AM60" i="1"/>
  <c r="AK60" i="1"/>
  <c r="AL60" i="1" s="1"/>
  <c r="AC60" i="1"/>
  <c r="AZ59" i="1"/>
  <c r="AY59" i="1"/>
  <c r="AW59" i="1"/>
  <c r="AX59" i="1" s="1"/>
  <c r="AT59" i="1"/>
  <c r="AS59" i="1"/>
  <c r="AR59" i="1"/>
  <c r="AQ59" i="1"/>
  <c r="AM59" i="1"/>
  <c r="AK59" i="1"/>
  <c r="AL59" i="1" s="1"/>
  <c r="AC59" i="1"/>
  <c r="AZ58" i="1"/>
  <c r="AY58" i="1"/>
  <c r="AW58" i="1"/>
  <c r="AX58" i="1" s="1"/>
  <c r="AT58" i="1"/>
  <c r="AS58" i="1"/>
  <c r="AR58" i="1"/>
  <c r="AQ58" i="1"/>
  <c r="AM58" i="1"/>
  <c r="AK58" i="1"/>
  <c r="AL58" i="1" s="1"/>
  <c r="AC58" i="1"/>
  <c r="AZ57" i="1"/>
  <c r="AY57" i="1"/>
  <c r="AW57" i="1"/>
  <c r="AX57" i="1" s="1"/>
  <c r="AT57" i="1"/>
  <c r="AS57" i="1"/>
  <c r="AR57" i="1"/>
  <c r="AQ57" i="1"/>
  <c r="AM57" i="1"/>
  <c r="AK57" i="1"/>
  <c r="AL57" i="1" s="1"/>
  <c r="AC57" i="1"/>
  <c r="AZ56" i="1"/>
  <c r="AY56" i="1"/>
  <c r="AW56" i="1"/>
  <c r="AX56" i="1" s="1"/>
  <c r="AT56" i="1"/>
  <c r="AS56" i="1"/>
  <c r="AR56" i="1"/>
  <c r="AQ56" i="1"/>
  <c r="AM56" i="1"/>
  <c r="AK56" i="1"/>
  <c r="AL56" i="1" s="1"/>
  <c r="AC56" i="1"/>
  <c r="AZ55" i="1"/>
  <c r="AY55" i="1"/>
  <c r="AW55" i="1"/>
  <c r="AX55" i="1" s="1"/>
  <c r="AT55" i="1"/>
  <c r="AS55" i="1"/>
  <c r="AR55" i="1"/>
  <c r="AQ55" i="1"/>
  <c r="AM55" i="1"/>
  <c r="AK55" i="1"/>
  <c r="AL55" i="1" s="1"/>
  <c r="AC55" i="1"/>
  <c r="AZ54" i="1"/>
  <c r="AY54" i="1"/>
  <c r="AX54" i="1"/>
  <c r="AW54" i="1"/>
  <c r="AT54" i="1"/>
  <c r="AS54" i="1"/>
  <c r="AR54" i="1"/>
  <c r="AQ54" i="1"/>
  <c r="AM54" i="1"/>
  <c r="AK54" i="1"/>
  <c r="AL54" i="1" s="1"/>
  <c r="AC54" i="1"/>
  <c r="AZ53" i="1"/>
  <c r="AY53" i="1"/>
  <c r="AW53" i="1"/>
  <c r="AX53" i="1" s="1"/>
  <c r="AT53" i="1"/>
  <c r="AS53" i="1"/>
  <c r="AR53" i="1"/>
  <c r="AQ53" i="1"/>
  <c r="AM53" i="1"/>
  <c r="AK53" i="1"/>
  <c r="AL53" i="1" s="1"/>
  <c r="AC53" i="1"/>
  <c r="AZ52" i="1"/>
  <c r="AY52" i="1"/>
  <c r="AW52" i="1"/>
  <c r="AX52" i="1" s="1"/>
  <c r="AT52" i="1"/>
  <c r="AS52" i="1"/>
  <c r="AR52" i="1"/>
  <c r="AQ52" i="1"/>
  <c r="AM52" i="1"/>
  <c r="AK52" i="1"/>
  <c r="AL52" i="1" s="1"/>
  <c r="AC52" i="1"/>
  <c r="AZ51" i="1"/>
  <c r="AY51" i="1"/>
  <c r="AW51" i="1"/>
  <c r="AX51" i="1" s="1"/>
  <c r="AT51" i="1"/>
  <c r="AS51" i="1"/>
  <c r="AR51" i="1"/>
  <c r="AQ51" i="1"/>
  <c r="AM51" i="1"/>
  <c r="AK51" i="1"/>
  <c r="AL51" i="1" s="1"/>
  <c r="AC51" i="1"/>
  <c r="AZ50" i="1"/>
  <c r="AY50" i="1"/>
  <c r="AW50" i="1"/>
  <c r="AX50" i="1" s="1"/>
  <c r="AT50" i="1"/>
  <c r="AS50" i="1"/>
  <c r="AR50" i="1"/>
  <c r="AQ50" i="1"/>
  <c r="AM50" i="1"/>
  <c r="Y119" i="6" s="1"/>
  <c r="AK50" i="1"/>
  <c r="AL50" i="1" s="1"/>
  <c r="AC50" i="1"/>
  <c r="AZ49" i="1"/>
  <c r="AY49" i="1"/>
  <c r="AW49" i="1"/>
  <c r="AX49" i="1" s="1"/>
  <c r="AT49" i="1"/>
  <c r="AS49" i="1"/>
  <c r="AR49" i="1"/>
  <c r="AQ49" i="1"/>
  <c r="AM49" i="1"/>
  <c r="AK49" i="1"/>
  <c r="AL49" i="1" s="1"/>
  <c r="AC49" i="1"/>
  <c r="AZ48" i="1"/>
  <c r="AY48" i="1"/>
  <c r="AW48" i="1"/>
  <c r="AX48" i="1" s="1"/>
  <c r="AT48" i="1"/>
  <c r="AS48" i="1"/>
  <c r="AR48" i="1"/>
  <c r="AQ48" i="1"/>
  <c r="AM48" i="1"/>
  <c r="AK48" i="1"/>
  <c r="AL48" i="1" s="1"/>
  <c r="AC48" i="1"/>
  <c r="AZ47" i="1"/>
  <c r="AY47" i="1"/>
  <c r="AX47" i="1"/>
  <c r="AW47" i="1"/>
  <c r="AT47" i="1"/>
  <c r="AS47" i="1"/>
  <c r="AR47" i="1"/>
  <c r="AQ47" i="1"/>
  <c r="AM47" i="1"/>
  <c r="AK47" i="1"/>
  <c r="AL47" i="1" s="1"/>
  <c r="AC47" i="1"/>
  <c r="AZ46" i="1"/>
  <c r="AY46" i="1"/>
  <c r="AX46" i="1"/>
  <c r="AW46" i="1"/>
  <c r="AT46" i="1"/>
  <c r="AS46" i="1"/>
  <c r="AR46" i="1"/>
  <c r="AQ46" i="1"/>
  <c r="AK46" i="1"/>
  <c r="AL46" i="1" s="1"/>
  <c r="AC46" i="1"/>
  <c r="AZ45" i="1"/>
  <c r="AY45" i="1"/>
  <c r="AW45" i="1"/>
  <c r="AX45" i="1" s="1"/>
  <c r="AT45" i="1"/>
  <c r="AS45" i="1"/>
  <c r="AR45" i="1"/>
  <c r="AQ45" i="1"/>
  <c r="AL45" i="1"/>
  <c r="AK45" i="1"/>
  <c r="AC45" i="1"/>
  <c r="AZ44" i="1"/>
  <c r="AY44" i="1"/>
  <c r="AW44" i="1"/>
  <c r="AX44" i="1" s="1"/>
  <c r="AT44" i="1"/>
  <c r="AS44" i="1"/>
  <c r="AR44" i="1"/>
  <c r="AQ44" i="1"/>
  <c r="AM44" i="1"/>
  <c r="AK44" i="1"/>
  <c r="AC44" i="1"/>
  <c r="AZ43" i="1"/>
  <c r="AY43" i="1"/>
  <c r="AW43" i="1"/>
  <c r="AX43" i="1" s="1"/>
  <c r="AT43" i="1"/>
  <c r="AS43" i="1"/>
  <c r="AR43" i="1"/>
  <c r="AQ43" i="1"/>
  <c r="AK43" i="1"/>
  <c r="AL43" i="1" s="1"/>
  <c r="AC43" i="1"/>
  <c r="AZ42" i="1"/>
  <c r="AY42" i="1"/>
  <c r="AX42" i="1"/>
  <c r="AW42" i="1"/>
  <c r="AT42" i="1"/>
  <c r="AS42" i="1"/>
  <c r="AR42" i="1"/>
  <c r="AQ42" i="1"/>
  <c r="AK42" i="1"/>
  <c r="AL42" i="1" s="1"/>
  <c r="AC42" i="1"/>
  <c r="AZ41" i="1"/>
  <c r="AY41" i="1"/>
  <c r="AW41" i="1"/>
  <c r="AX41" i="1" s="1"/>
  <c r="AT41" i="1"/>
  <c r="AS41" i="1"/>
  <c r="AR41" i="1"/>
  <c r="AQ41" i="1"/>
  <c r="AL41" i="1"/>
  <c r="AK41" i="1"/>
  <c r="AC41" i="1"/>
  <c r="AZ40" i="1"/>
  <c r="AY40" i="1"/>
  <c r="AW40" i="1"/>
  <c r="AX40" i="1" s="1"/>
  <c r="AT40" i="1"/>
  <c r="AS40" i="1"/>
  <c r="AR40" i="1"/>
  <c r="AQ40" i="1"/>
  <c r="AK40" i="1"/>
  <c r="AL40" i="1" s="1"/>
  <c r="AC40" i="1"/>
  <c r="AZ39" i="1"/>
  <c r="AY39" i="1"/>
  <c r="AW39" i="1"/>
  <c r="AX39" i="1" s="1"/>
  <c r="AT39" i="1"/>
  <c r="AS39" i="1"/>
  <c r="AR39" i="1"/>
  <c r="AQ39" i="1"/>
  <c r="AL39" i="1"/>
  <c r="AM39" i="1" s="1"/>
  <c r="AK39" i="1"/>
  <c r="AC39" i="1"/>
  <c r="AZ38" i="1"/>
  <c r="AY38" i="1"/>
  <c r="AX38" i="1"/>
  <c r="AW38" i="1"/>
  <c r="AT38" i="1"/>
  <c r="AS38" i="1"/>
  <c r="AR38" i="1"/>
  <c r="AQ38" i="1"/>
  <c r="AM38" i="1"/>
  <c r="AL38" i="1"/>
  <c r="AK38" i="1"/>
  <c r="AC38" i="1"/>
  <c r="AZ37" i="1"/>
  <c r="AY37" i="1"/>
  <c r="AX37" i="1"/>
  <c r="AW37" i="1"/>
  <c r="AT37" i="1"/>
  <c r="AS37" i="1"/>
  <c r="AR37" i="1"/>
  <c r="AQ37" i="1"/>
  <c r="AM37" i="1"/>
  <c r="AL37" i="1"/>
  <c r="AK37" i="1"/>
  <c r="AC37" i="1"/>
  <c r="AZ36" i="1"/>
  <c r="AY36" i="1"/>
  <c r="AX36" i="1"/>
  <c r="AW36" i="1"/>
  <c r="AT36" i="1"/>
  <c r="AS36" i="1"/>
  <c r="AR36" i="1"/>
  <c r="AQ36" i="1"/>
  <c r="AM36" i="1"/>
  <c r="AL36" i="1"/>
  <c r="AK36" i="1"/>
  <c r="AC36" i="1"/>
  <c r="AZ35" i="1"/>
  <c r="AY35" i="1"/>
  <c r="AX35" i="1"/>
  <c r="AW35" i="1"/>
  <c r="AT35" i="1"/>
  <c r="AS35" i="1"/>
  <c r="AR35" i="1"/>
  <c r="AQ35" i="1"/>
  <c r="AK35" i="1"/>
  <c r="AL35" i="1" s="1"/>
  <c r="AC35" i="1"/>
  <c r="AZ34" i="1"/>
  <c r="AY34" i="1"/>
  <c r="AW34" i="1"/>
  <c r="AX34" i="1" s="1"/>
  <c r="AT34" i="1"/>
  <c r="AS34" i="1"/>
  <c r="AR34" i="1"/>
  <c r="AQ34" i="1"/>
  <c r="AM34" i="1"/>
  <c r="AK34" i="1"/>
  <c r="AL34" i="1" s="1"/>
  <c r="AC34" i="1"/>
  <c r="AZ33" i="1"/>
  <c r="AY33" i="1"/>
  <c r="AW33" i="1"/>
  <c r="AX33" i="1" s="1"/>
  <c r="AT33" i="1"/>
  <c r="AS33" i="1"/>
  <c r="AR33" i="1"/>
  <c r="AQ33" i="1"/>
  <c r="AM33" i="1"/>
  <c r="AK33" i="1"/>
  <c r="AL33" i="1" s="1"/>
  <c r="AC33" i="1"/>
  <c r="AZ32" i="1"/>
  <c r="AY32" i="1"/>
  <c r="AW32" i="1"/>
  <c r="AX32" i="1" s="1"/>
  <c r="AT32" i="1"/>
  <c r="AS32" i="1"/>
  <c r="AR32" i="1"/>
  <c r="AQ32" i="1"/>
  <c r="AM32" i="1"/>
  <c r="AK32" i="1"/>
  <c r="AL32" i="1" s="1"/>
  <c r="AC32" i="1"/>
  <c r="AZ31" i="1"/>
  <c r="AY31" i="1"/>
  <c r="AW31" i="1"/>
  <c r="AX31" i="1" s="1"/>
  <c r="AT31" i="1"/>
  <c r="AS31" i="1"/>
  <c r="AR31" i="1"/>
  <c r="AQ31" i="1"/>
  <c r="AL31" i="1"/>
  <c r="AK31" i="1"/>
  <c r="AC31" i="1"/>
  <c r="AZ30" i="1"/>
  <c r="AY30" i="1"/>
  <c r="AW30" i="1"/>
  <c r="AX30" i="1" s="1"/>
  <c r="AT30" i="1"/>
  <c r="AS30" i="1"/>
  <c r="AR30" i="1"/>
  <c r="AQ30" i="1"/>
  <c r="AK30" i="1"/>
  <c r="AL30" i="1" s="1"/>
  <c r="AC30" i="1"/>
  <c r="AZ29" i="1"/>
  <c r="AY29" i="1"/>
  <c r="AW29" i="1"/>
  <c r="AX29" i="1" s="1"/>
  <c r="AT29" i="1"/>
  <c r="AS29" i="1"/>
  <c r="AR29" i="1"/>
  <c r="AQ29" i="1"/>
  <c r="AM29" i="1"/>
  <c r="Y132" i="6" s="1"/>
  <c r="AL29" i="1"/>
  <c r="AK29" i="1"/>
  <c r="AC29" i="1"/>
  <c r="AZ28" i="1"/>
  <c r="AY28" i="1"/>
  <c r="AW28" i="1"/>
  <c r="AX28" i="1" s="1"/>
  <c r="AT28" i="1"/>
  <c r="AS28" i="1"/>
  <c r="AR28" i="1"/>
  <c r="AQ28" i="1"/>
  <c r="AM28" i="1"/>
  <c r="AL28" i="1"/>
  <c r="AK28" i="1"/>
  <c r="AC28" i="1"/>
  <c r="AZ27" i="1"/>
  <c r="AY27" i="1"/>
  <c r="AW27" i="1"/>
  <c r="AX27" i="1" s="1"/>
  <c r="AT27" i="1"/>
  <c r="AS27" i="1"/>
  <c r="AR27" i="1"/>
  <c r="AQ27" i="1"/>
  <c r="AM27" i="1"/>
  <c r="AK27" i="1"/>
  <c r="AL27" i="1" s="1"/>
  <c r="AC27" i="1"/>
  <c r="AZ26" i="1"/>
  <c r="AY26" i="1"/>
  <c r="AW26" i="1"/>
  <c r="AX26" i="1" s="1"/>
  <c r="AT26" i="1"/>
  <c r="AS26" i="1"/>
  <c r="AR26" i="1"/>
  <c r="AQ26" i="1"/>
  <c r="AM26" i="1"/>
  <c r="AK26" i="1"/>
  <c r="AL26" i="1" s="1"/>
  <c r="AC26" i="1"/>
  <c r="AZ25" i="1"/>
  <c r="AY25" i="1"/>
  <c r="AW25" i="1"/>
  <c r="AX25" i="1" s="1"/>
  <c r="AT25" i="1"/>
  <c r="AS25" i="1"/>
  <c r="AR25" i="1"/>
  <c r="AQ25" i="1"/>
  <c r="AM25" i="1"/>
  <c r="AL25" i="1"/>
  <c r="AK25" i="1"/>
  <c r="AC25" i="1"/>
  <c r="AZ24" i="1"/>
  <c r="AY24" i="1"/>
  <c r="AW24" i="1"/>
  <c r="AX24" i="1" s="1"/>
  <c r="AT24" i="1"/>
  <c r="AS24" i="1"/>
  <c r="AR24" i="1"/>
  <c r="AQ24" i="1"/>
  <c r="AM24" i="1"/>
  <c r="Y48" i="6" s="1"/>
  <c r="AL24" i="1"/>
  <c r="AK24" i="1"/>
  <c r="AC24" i="1"/>
  <c r="AZ23" i="1"/>
  <c r="AY23" i="1"/>
  <c r="AW23" i="1"/>
  <c r="AX23" i="1" s="1"/>
  <c r="AT23" i="1"/>
  <c r="AS23" i="1"/>
  <c r="AR23" i="1"/>
  <c r="AQ23" i="1"/>
  <c r="AM23" i="1"/>
  <c r="AK23" i="1"/>
  <c r="AL23" i="1" s="1"/>
  <c r="AC23" i="1"/>
  <c r="AZ22" i="1"/>
  <c r="AY22" i="1"/>
  <c r="AW22" i="1"/>
  <c r="AX22" i="1" s="1"/>
  <c r="AT22" i="1"/>
  <c r="AS22" i="1"/>
  <c r="AR22" i="1"/>
  <c r="AQ22" i="1"/>
  <c r="AM22" i="1"/>
  <c r="AK22" i="1"/>
  <c r="AL22" i="1" s="1"/>
  <c r="AC22" i="1"/>
  <c r="AZ21" i="1"/>
  <c r="AY21" i="1"/>
  <c r="AW21" i="1"/>
  <c r="AX21" i="1" s="1"/>
  <c r="AT21" i="1"/>
  <c r="AS21" i="1"/>
  <c r="AR21" i="1"/>
  <c r="AQ21" i="1"/>
  <c r="AM21" i="1"/>
  <c r="AL21" i="1"/>
  <c r="AK21" i="1"/>
  <c r="AC21" i="1"/>
  <c r="AZ20" i="1"/>
  <c r="AY20" i="1"/>
  <c r="AW20" i="1"/>
  <c r="AX20" i="1" s="1"/>
  <c r="AT20" i="1"/>
  <c r="AS20" i="1"/>
  <c r="AR20" i="1"/>
  <c r="AQ20" i="1"/>
  <c r="AM20" i="1"/>
  <c r="AL20" i="1"/>
  <c r="AK20" i="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Z16" i="1"/>
  <c r="AY16" i="1"/>
  <c r="AW16" i="1"/>
  <c r="AX16" i="1" s="1"/>
  <c r="AT16" i="1"/>
  <c r="AS16" i="1"/>
  <c r="AR16" i="1"/>
  <c r="AQ16" i="1"/>
  <c r="AM16" i="1"/>
  <c r="AL16" i="1"/>
  <c r="AK16" i="1"/>
  <c r="AC16" i="1"/>
  <c r="AZ15" i="1"/>
  <c r="AY15" i="1"/>
  <c r="AW15" i="1"/>
  <c r="AX15" i="1" s="1"/>
  <c r="AT15" i="1"/>
  <c r="AS15" i="1"/>
  <c r="AR15" i="1"/>
  <c r="AQ15" i="1"/>
  <c r="AM15" i="1"/>
  <c r="Y42" i="6" s="1"/>
  <c r="AK15" i="1"/>
  <c r="AL15" i="1" s="1"/>
  <c r="AC15" i="1"/>
  <c r="AZ14" i="1"/>
  <c r="AY14" i="1"/>
  <c r="AW14" i="1"/>
  <c r="AX14" i="1" s="1"/>
  <c r="AT14" i="1"/>
  <c r="AS14" i="1"/>
  <c r="AR14" i="1"/>
  <c r="AQ14" i="1"/>
  <c r="AM14" i="1"/>
  <c r="Y41" i="6" s="1"/>
  <c r="AK14" i="1"/>
  <c r="AL14" i="1" s="1"/>
  <c r="AC14" i="1"/>
  <c r="G132" i="6"/>
  <c r="H132" i="6"/>
  <c r="I132" i="6"/>
  <c r="Q132" i="6"/>
  <c r="R132" i="6" s="1"/>
  <c r="S132" i="6"/>
  <c r="T132" i="6"/>
  <c r="V132" i="6"/>
  <c r="W132" i="6"/>
  <c r="X132" i="6"/>
  <c r="Z132" i="6"/>
  <c r="G133" i="6"/>
  <c r="H133" i="6"/>
  <c r="I133" i="6"/>
  <c r="Q133" i="6"/>
  <c r="R133" i="6" s="1"/>
  <c r="S133" i="6"/>
  <c r="T133" i="6"/>
  <c r="V133" i="6"/>
  <c r="W133" i="6"/>
  <c r="X133" i="6"/>
  <c r="Y133" i="6"/>
  <c r="Z133" i="6"/>
  <c r="G134" i="6"/>
  <c r="H134" i="6"/>
  <c r="I134" i="6"/>
  <c r="Q134" i="6"/>
  <c r="R134" i="6" s="1"/>
  <c r="S134" i="6"/>
  <c r="T134" i="6"/>
  <c r="V134" i="6"/>
  <c r="W134" i="6"/>
  <c r="X134" i="6"/>
  <c r="Y134" i="6"/>
  <c r="Z134" i="6"/>
  <c r="G135" i="6"/>
  <c r="H135" i="6"/>
  <c r="I135" i="6"/>
  <c r="Q135" i="6"/>
  <c r="R135" i="6" s="1"/>
  <c r="S135" i="6"/>
  <c r="T135" i="6"/>
  <c r="V135" i="6"/>
  <c r="W135" i="6"/>
  <c r="X135" i="6"/>
  <c r="Y135" i="6"/>
  <c r="Z135" i="6"/>
  <c r="G136" i="6"/>
  <c r="H136" i="6"/>
  <c r="I136" i="6"/>
  <c r="Q136" i="6"/>
  <c r="R136" i="6" s="1"/>
  <c r="S136" i="6"/>
  <c r="T136" i="6"/>
  <c r="V136" i="6"/>
  <c r="W136" i="6"/>
  <c r="X136" i="6"/>
  <c r="Z136" i="6"/>
  <c r="G137" i="6"/>
  <c r="H137" i="6"/>
  <c r="I137" i="6"/>
  <c r="T137" i="6"/>
  <c r="V137" i="6"/>
  <c r="W137" i="6"/>
  <c r="X137" i="6"/>
  <c r="Z137" i="6"/>
  <c r="G138" i="6"/>
  <c r="H138" i="6"/>
  <c r="I138" i="6"/>
  <c r="Q138" i="6"/>
  <c r="R138" i="6" s="1"/>
  <c r="S138" i="6"/>
  <c r="T138" i="6"/>
  <c r="V138" i="6"/>
  <c r="W138" i="6"/>
  <c r="X138" i="6"/>
  <c r="Y138" i="6"/>
  <c r="Z138" i="6"/>
  <c r="G139" i="6"/>
  <c r="H139" i="6"/>
  <c r="I139" i="6"/>
  <c r="Q139" i="6"/>
  <c r="R139" i="6" s="1"/>
  <c r="S139" i="6"/>
  <c r="T139" i="6"/>
  <c r="V139" i="6"/>
  <c r="W139" i="6"/>
  <c r="X139" i="6"/>
  <c r="Z139" i="6"/>
  <c r="G40" i="6"/>
  <c r="H40" i="6"/>
  <c r="I40" i="6"/>
  <c r="Q40" i="6"/>
  <c r="R40" i="6" s="1"/>
  <c r="S40" i="6"/>
  <c r="T40" i="6"/>
  <c r="V40" i="6"/>
  <c r="W40" i="6"/>
  <c r="X40" i="6"/>
  <c r="Y40" i="6"/>
  <c r="Z40" i="6"/>
  <c r="G41" i="6"/>
  <c r="H41" i="6"/>
  <c r="I41" i="6"/>
  <c r="Q41" i="6"/>
  <c r="R41" i="6" s="1"/>
  <c r="S41" i="6"/>
  <c r="T41" i="6"/>
  <c r="V41" i="6"/>
  <c r="W41" i="6"/>
  <c r="X41" i="6"/>
  <c r="Z41" i="6"/>
  <c r="G42" i="6"/>
  <c r="H42" i="6"/>
  <c r="I42" i="6"/>
  <c r="Q42" i="6"/>
  <c r="R42" i="6" s="1"/>
  <c r="S42" i="6"/>
  <c r="T42" i="6"/>
  <c r="V42" i="6"/>
  <c r="W42" i="6"/>
  <c r="X42" i="6"/>
  <c r="Z42" i="6"/>
  <c r="G43" i="6"/>
  <c r="H43" i="6"/>
  <c r="I43" i="6"/>
  <c r="Q43" i="6"/>
  <c r="R43" i="6" s="1"/>
  <c r="S43" i="6"/>
  <c r="T43" i="6"/>
  <c r="V43" i="6"/>
  <c r="W43" i="6"/>
  <c r="X43" i="6"/>
  <c r="Z43" i="6"/>
  <c r="G44" i="6"/>
  <c r="H44" i="6"/>
  <c r="I44" i="6"/>
  <c r="Q44" i="6"/>
  <c r="R44" i="6" s="1"/>
  <c r="S44" i="6"/>
  <c r="T44" i="6"/>
  <c r="V44" i="6"/>
  <c r="W44" i="6"/>
  <c r="X44" i="6"/>
  <c r="Z44" i="6"/>
  <c r="G45" i="6"/>
  <c r="H45" i="6"/>
  <c r="Q45" i="6"/>
  <c r="R45" i="6" s="1"/>
  <c r="S45" i="6"/>
  <c r="T45" i="6"/>
  <c r="V45" i="6"/>
  <c r="W45" i="6"/>
  <c r="X45" i="6"/>
  <c r="Z45" i="6"/>
  <c r="G46" i="6"/>
  <c r="H46" i="6"/>
  <c r="I46" i="6"/>
  <c r="Q46" i="6"/>
  <c r="R46" i="6" s="1"/>
  <c r="S46" i="6"/>
  <c r="T46" i="6"/>
  <c r="V46" i="6"/>
  <c r="W46" i="6"/>
  <c r="X46" i="6"/>
  <c r="Z46" i="6"/>
  <c r="G47" i="6"/>
  <c r="H47" i="6"/>
  <c r="I47" i="6"/>
  <c r="Q47" i="6"/>
  <c r="R47" i="6" s="1"/>
  <c r="S47" i="6"/>
  <c r="T47" i="6"/>
  <c r="V47" i="6"/>
  <c r="W47" i="6"/>
  <c r="X47" i="6"/>
  <c r="Z47" i="6"/>
  <c r="G48" i="6"/>
  <c r="H48" i="6"/>
  <c r="I48" i="6"/>
  <c r="Q48" i="6"/>
  <c r="R48" i="6" s="1"/>
  <c r="S48" i="6"/>
  <c r="T48" i="6"/>
  <c r="V48" i="6"/>
  <c r="W48" i="6"/>
  <c r="X48" i="6"/>
  <c r="Z48" i="6"/>
  <c r="G49" i="6"/>
  <c r="H49" i="6"/>
  <c r="I49" i="6"/>
  <c r="Q49" i="6"/>
  <c r="R49" i="6" s="1"/>
  <c r="S49" i="6"/>
  <c r="T49" i="6"/>
  <c r="V49" i="6"/>
  <c r="W49" i="6"/>
  <c r="X49" i="6"/>
  <c r="Z49" i="6"/>
  <c r="G50" i="6"/>
  <c r="H50" i="6"/>
  <c r="I50" i="6"/>
  <c r="Q50" i="6"/>
  <c r="R50" i="6" s="1"/>
  <c r="S50" i="6"/>
  <c r="T50" i="6"/>
  <c r="V50" i="6"/>
  <c r="W50" i="6"/>
  <c r="X50" i="6"/>
  <c r="Z50" i="6"/>
  <c r="G51" i="6"/>
  <c r="H51" i="6"/>
  <c r="I51" i="6"/>
  <c r="Q51" i="6"/>
  <c r="R51" i="6" s="1"/>
  <c r="S51" i="6"/>
  <c r="T51" i="6"/>
  <c r="V51" i="6"/>
  <c r="W51" i="6"/>
  <c r="X51" i="6"/>
  <c r="Z51" i="6"/>
  <c r="G52" i="6"/>
  <c r="H52" i="6"/>
  <c r="I52" i="6"/>
  <c r="Q52" i="6"/>
  <c r="R52" i="6" s="1"/>
  <c r="S52" i="6"/>
  <c r="T52" i="6"/>
  <c r="V52" i="6"/>
  <c r="W52" i="6"/>
  <c r="X52" i="6"/>
  <c r="Z52" i="6"/>
  <c r="G53" i="6"/>
  <c r="H53" i="6"/>
  <c r="I53" i="6"/>
  <c r="Q53" i="6"/>
  <c r="R53" i="6" s="1"/>
  <c r="S53" i="6"/>
  <c r="T53" i="6"/>
  <c r="V53" i="6"/>
  <c r="W53" i="6"/>
  <c r="X53" i="6"/>
  <c r="Z53" i="6"/>
  <c r="G54" i="6"/>
  <c r="H54" i="6"/>
  <c r="I54" i="6"/>
  <c r="Q54" i="6"/>
  <c r="R54" i="6" s="1"/>
  <c r="S54" i="6"/>
  <c r="T54" i="6"/>
  <c r="V54" i="6"/>
  <c r="W54" i="6"/>
  <c r="X54" i="6"/>
  <c r="Z54" i="6"/>
  <c r="G55" i="6"/>
  <c r="H55" i="6"/>
  <c r="I55" i="6"/>
  <c r="Q55" i="6"/>
  <c r="R55" i="6" s="1"/>
  <c r="S55" i="6"/>
  <c r="T55" i="6"/>
  <c r="V55" i="6"/>
  <c r="W55" i="6"/>
  <c r="X55" i="6"/>
  <c r="Z55" i="6"/>
  <c r="G56" i="6"/>
  <c r="H56" i="6"/>
  <c r="I56" i="6"/>
  <c r="Q56" i="6"/>
  <c r="R56" i="6" s="1"/>
  <c r="S56" i="6"/>
  <c r="T56" i="6"/>
  <c r="V56" i="6"/>
  <c r="W56" i="6"/>
  <c r="X56" i="6"/>
  <c r="Z56" i="6"/>
  <c r="G57" i="6"/>
  <c r="H57" i="6"/>
  <c r="I57" i="6"/>
  <c r="Q57" i="6"/>
  <c r="R57" i="6" s="1"/>
  <c r="S57" i="6"/>
  <c r="T57" i="6"/>
  <c r="V57" i="6"/>
  <c r="W57" i="6"/>
  <c r="X57" i="6"/>
  <c r="Z57" i="6"/>
  <c r="G58" i="6"/>
  <c r="H58" i="6"/>
  <c r="I58" i="6"/>
  <c r="Q58" i="6"/>
  <c r="R58" i="6" s="1"/>
  <c r="S58" i="6"/>
  <c r="T58" i="6"/>
  <c r="V58" i="6"/>
  <c r="W58" i="6"/>
  <c r="X58" i="6"/>
  <c r="Z58" i="6"/>
  <c r="G59" i="6"/>
  <c r="H59" i="6"/>
  <c r="I59" i="6"/>
  <c r="Q59" i="6"/>
  <c r="R59" i="6" s="1"/>
  <c r="S59" i="6"/>
  <c r="T59" i="6"/>
  <c r="V59" i="6"/>
  <c r="W59" i="6"/>
  <c r="X59" i="6"/>
  <c r="Z59" i="6"/>
  <c r="G60" i="6"/>
  <c r="H60" i="6"/>
  <c r="I60" i="6"/>
  <c r="Q60" i="6"/>
  <c r="R60" i="6" s="1"/>
  <c r="S60" i="6"/>
  <c r="T60" i="6"/>
  <c r="V60" i="6"/>
  <c r="W60" i="6"/>
  <c r="X60" i="6"/>
  <c r="Z60" i="6"/>
  <c r="A61" i="6"/>
  <c r="G61" i="6"/>
  <c r="H61" i="6"/>
  <c r="I61" i="6"/>
  <c r="Q61" i="6"/>
  <c r="R61" i="6" s="1"/>
  <c r="S61" i="6"/>
  <c r="T61" i="6"/>
  <c r="V61" i="6"/>
  <c r="W61" i="6"/>
  <c r="X61" i="6"/>
  <c r="Y61" i="6"/>
  <c r="Z61" i="6"/>
  <c r="A62" i="6"/>
  <c r="G62" i="6"/>
  <c r="H62" i="6"/>
  <c r="I62" i="6"/>
  <c r="Q62" i="6"/>
  <c r="R62" i="6" s="1"/>
  <c r="S62" i="6"/>
  <c r="T62" i="6"/>
  <c r="V62" i="6"/>
  <c r="W62" i="6"/>
  <c r="X62" i="6"/>
  <c r="Y62" i="6"/>
  <c r="Z62" i="6"/>
  <c r="A63" i="6"/>
  <c r="G63" i="6"/>
  <c r="H63" i="6"/>
  <c r="I63" i="6"/>
  <c r="Q63" i="6"/>
  <c r="R63" i="6" s="1"/>
  <c r="S63" i="6"/>
  <c r="T63" i="6"/>
  <c r="V63" i="6"/>
  <c r="W63" i="6"/>
  <c r="X63" i="6"/>
  <c r="Y63" i="6"/>
  <c r="Z63" i="6"/>
  <c r="A64" i="6"/>
  <c r="G64" i="6"/>
  <c r="H64" i="6"/>
  <c r="I64" i="6"/>
  <c r="Q64" i="6"/>
  <c r="R64" i="6" s="1"/>
  <c r="S64" i="6"/>
  <c r="T64" i="6"/>
  <c r="V64" i="6"/>
  <c r="W64" i="6"/>
  <c r="X64" i="6"/>
  <c r="Y64" i="6"/>
  <c r="Z64" i="6"/>
  <c r="A65" i="6"/>
  <c r="G65" i="6"/>
  <c r="H65" i="6"/>
  <c r="I65" i="6"/>
  <c r="Q65" i="6"/>
  <c r="R65" i="6" s="1"/>
  <c r="S65" i="6"/>
  <c r="T65" i="6"/>
  <c r="V65" i="6"/>
  <c r="W65" i="6"/>
  <c r="X65" i="6"/>
  <c r="Y65" i="6"/>
  <c r="Z65" i="6"/>
  <c r="A66" i="6"/>
  <c r="G66" i="6"/>
  <c r="H66" i="6"/>
  <c r="I66" i="6"/>
  <c r="Q66" i="6"/>
  <c r="R66" i="6" s="1"/>
  <c r="S66" i="6"/>
  <c r="T66" i="6"/>
  <c r="V66" i="6"/>
  <c r="W66" i="6"/>
  <c r="X66" i="6"/>
  <c r="Y66" i="6"/>
  <c r="Z66" i="6"/>
  <c r="A67" i="6"/>
  <c r="G67" i="6"/>
  <c r="H67" i="6"/>
  <c r="I67" i="6"/>
  <c r="Q67" i="6"/>
  <c r="R67" i="6" s="1"/>
  <c r="S67" i="6"/>
  <c r="T67" i="6"/>
  <c r="V67" i="6"/>
  <c r="W67" i="6"/>
  <c r="X67" i="6"/>
  <c r="Y67" i="6"/>
  <c r="Z67" i="6"/>
  <c r="A68" i="6"/>
  <c r="G68" i="6"/>
  <c r="H68" i="6"/>
  <c r="I68" i="6"/>
  <c r="Q68" i="6"/>
  <c r="R68" i="6" s="1"/>
  <c r="S68" i="6"/>
  <c r="T68" i="6"/>
  <c r="V68" i="6"/>
  <c r="W68" i="6"/>
  <c r="X68" i="6"/>
  <c r="Y68" i="6"/>
  <c r="Z68" i="6"/>
  <c r="A69" i="6"/>
  <c r="G69" i="6"/>
  <c r="H69" i="6"/>
  <c r="I69" i="6"/>
  <c r="Q69" i="6"/>
  <c r="R69" i="6" s="1"/>
  <c r="S69" i="6"/>
  <c r="T69" i="6"/>
  <c r="V69" i="6"/>
  <c r="W69" i="6"/>
  <c r="X69" i="6"/>
  <c r="Y69" i="6"/>
  <c r="Z69" i="6"/>
  <c r="A70" i="6"/>
  <c r="G70" i="6"/>
  <c r="H70" i="6"/>
  <c r="I70" i="6"/>
  <c r="Q70" i="6"/>
  <c r="R70" i="6" s="1"/>
  <c r="S70" i="6"/>
  <c r="T70" i="6"/>
  <c r="V70" i="6"/>
  <c r="W70" i="6"/>
  <c r="X70" i="6"/>
  <c r="Y70" i="6"/>
  <c r="Z70" i="6"/>
  <c r="A71" i="6"/>
  <c r="G71" i="6"/>
  <c r="H71" i="6"/>
  <c r="I71" i="6"/>
  <c r="Q71" i="6"/>
  <c r="R71" i="6" s="1"/>
  <c r="S71" i="6"/>
  <c r="T71" i="6"/>
  <c r="V71" i="6"/>
  <c r="W71" i="6"/>
  <c r="X71" i="6"/>
  <c r="Y71" i="6"/>
  <c r="Z71" i="6"/>
  <c r="A72" i="6"/>
  <c r="G72" i="6"/>
  <c r="H72" i="6"/>
  <c r="I72" i="6"/>
  <c r="Q72" i="6"/>
  <c r="R72" i="6" s="1"/>
  <c r="S72" i="6"/>
  <c r="T72" i="6"/>
  <c r="V72" i="6"/>
  <c r="W72" i="6"/>
  <c r="X72" i="6"/>
  <c r="Y72" i="6"/>
  <c r="Z72" i="6"/>
  <c r="A73" i="6"/>
  <c r="G73" i="6"/>
  <c r="H73" i="6"/>
  <c r="I73" i="6"/>
  <c r="Q73" i="6"/>
  <c r="R73" i="6" s="1"/>
  <c r="S73" i="6"/>
  <c r="T73" i="6"/>
  <c r="V73" i="6"/>
  <c r="W73" i="6"/>
  <c r="X73" i="6"/>
  <c r="Y73" i="6"/>
  <c r="Z73" i="6"/>
  <c r="A74" i="6"/>
  <c r="G74" i="6"/>
  <c r="H74" i="6"/>
  <c r="I74" i="6"/>
  <c r="Q74" i="6"/>
  <c r="R74" i="6" s="1"/>
  <c r="S74" i="6"/>
  <c r="T74" i="6"/>
  <c r="V74" i="6"/>
  <c r="W74" i="6"/>
  <c r="X74" i="6"/>
  <c r="Y74" i="6"/>
  <c r="Z74" i="6"/>
  <c r="A75" i="6"/>
  <c r="G75" i="6"/>
  <c r="H75" i="6"/>
  <c r="I75" i="6"/>
  <c r="Q75" i="6"/>
  <c r="R75" i="6" s="1"/>
  <c r="S75" i="6"/>
  <c r="T75" i="6"/>
  <c r="V75" i="6"/>
  <c r="W75" i="6"/>
  <c r="X75" i="6"/>
  <c r="Y75" i="6"/>
  <c r="Z75" i="6"/>
  <c r="A76" i="6"/>
  <c r="G76" i="6"/>
  <c r="H76" i="6"/>
  <c r="I76" i="6"/>
  <c r="Q76" i="6"/>
  <c r="R76" i="6" s="1"/>
  <c r="S76" i="6"/>
  <c r="T76" i="6"/>
  <c r="V76" i="6"/>
  <c r="W76" i="6"/>
  <c r="X76" i="6"/>
  <c r="Y76" i="6"/>
  <c r="Z76" i="6"/>
  <c r="A77" i="6"/>
  <c r="G77" i="6"/>
  <c r="H77" i="6"/>
  <c r="I77" i="6"/>
  <c r="Q77" i="6"/>
  <c r="R77" i="6" s="1"/>
  <c r="S77" i="6"/>
  <c r="T77" i="6"/>
  <c r="V77" i="6"/>
  <c r="W77" i="6"/>
  <c r="X77" i="6"/>
  <c r="Y77" i="6"/>
  <c r="Z77" i="6"/>
  <c r="A78" i="6"/>
  <c r="G78" i="6"/>
  <c r="H78" i="6"/>
  <c r="I78" i="6"/>
  <c r="Q78" i="6"/>
  <c r="R78" i="6" s="1"/>
  <c r="S78" i="6"/>
  <c r="T78" i="6"/>
  <c r="V78" i="6"/>
  <c r="W78" i="6"/>
  <c r="X78" i="6"/>
  <c r="Y78" i="6"/>
  <c r="Z78" i="6"/>
  <c r="G79" i="6"/>
  <c r="H79" i="6"/>
  <c r="I79" i="6"/>
  <c r="Q79" i="6"/>
  <c r="R79" i="6" s="1"/>
  <c r="S79" i="6"/>
  <c r="T79" i="6"/>
  <c r="V79" i="6"/>
  <c r="W79" i="6"/>
  <c r="X79" i="6"/>
  <c r="Y79" i="6"/>
  <c r="Z79" i="6"/>
  <c r="A80" i="6"/>
  <c r="G80" i="6"/>
  <c r="H80" i="6"/>
  <c r="I80" i="6"/>
  <c r="Q80" i="6"/>
  <c r="R80" i="6" s="1"/>
  <c r="S80" i="6"/>
  <c r="T80" i="6"/>
  <c r="V80" i="6"/>
  <c r="W80" i="6"/>
  <c r="X80" i="6"/>
  <c r="Y80" i="6"/>
  <c r="Z80" i="6"/>
  <c r="A81" i="6"/>
  <c r="G81" i="6"/>
  <c r="H81" i="6"/>
  <c r="I81" i="6"/>
  <c r="Q81" i="6"/>
  <c r="R81" i="6" s="1"/>
  <c r="S81" i="6"/>
  <c r="T81" i="6"/>
  <c r="V81" i="6"/>
  <c r="W81" i="6"/>
  <c r="X81" i="6"/>
  <c r="Y81" i="6"/>
  <c r="Z81" i="6"/>
  <c r="A82" i="6"/>
  <c r="G82" i="6"/>
  <c r="H82" i="6"/>
  <c r="I82" i="6"/>
  <c r="Q82" i="6"/>
  <c r="R82" i="6" s="1"/>
  <c r="S82" i="6"/>
  <c r="T82" i="6"/>
  <c r="V82" i="6"/>
  <c r="W82" i="6"/>
  <c r="X82" i="6"/>
  <c r="Y82" i="6"/>
  <c r="Z82" i="6"/>
  <c r="A83" i="6"/>
  <c r="G83" i="6"/>
  <c r="H83" i="6"/>
  <c r="I83" i="6"/>
  <c r="Q83" i="6"/>
  <c r="R83" i="6" s="1"/>
  <c r="S83" i="6"/>
  <c r="T83" i="6"/>
  <c r="V83" i="6"/>
  <c r="W83" i="6"/>
  <c r="X83" i="6"/>
  <c r="Y83" i="6"/>
  <c r="Z83" i="6"/>
  <c r="A84" i="6"/>
  <c r="G84" i="6"/>
  <c r="H84" i="6"/>
  <c r="I84" i="6"/>
  <c r="Q84" i="6"/>
  <c r="R84" i="6" s="1"/>
  <c r="S84" i="6"/>
  <c r="T84" i="6"/>
  <c r="V84" i="6"/>
  <c r="W84" i="6"/>
  <c r="X84" i="6"/>
  <c r="Y84" i="6"/>
  <c r="Z84" i="6"/>
  <c r="G85" i="6"/>
  <c r="H85" i="6"/>
  <c r="I85" i="6"/>
  <c r="Q85" i="6"/>
  <c r="R85" i="6" s="1"/>
  <c r="S85" i="6"/>
  <c r="T85" i="6"/>
  <c r="V85" i="6"/>
  <c r="W85" i="6"/>
  <c r="X85" i="6"/>
  <c r="Y85" i="6"/>
  <c r="Z85" i="6"/>
  <c r="G86" i="6"/>
  <c r="H86" i="6"/>
  <c r="I86" i="6"/>
  <c r="Q86" i="6"/>
  <c r="R86" i="6" s="1"/>
  <c r="S86" i="6"/>
  <c r="T86" i="6"/>
  <c r="V86" i="6"/>
  <c r="W86" i="6"/>
  <c r="X86" i="6"/>
  <c r="Z86" i="6"/>
  <c r="G87" i="6"/>
  <c r="H87" i="6"/>
  <c r="I87" i="6"/>
  <c r="Q87" i="6"/>
  <c r="R87" i="6" s="1"/>
  <c r="S87" i="6"/>
  <c r="T87" i="6"/>
  <c r="V87" i="6"/>
  <c r="W87" i="6"/>
  <c r="X87" i="6"/>
  <c r="Y87" i="6"/>
  <c r="Z87" i="6"/>
  <c r="G88" i="6"/>
  <c r="H88" i="6"/>
  <c r="I88" i="6"/>
  <c r="Q88" i="6"/>
  <c r="R88" i="6" s="1"/>
  <c r="S88" i="6"/>
  <c r="T88" i="6"/>
  <c r="V88" i="6"/>
  <c r="W88" i="6"/>
  <c r="X88" i="6"/>
  <c r="Y88" i="6"/>
  <c r="Z88" i="6"/>
  <c r="G89" i="6"/>
  <c r="H89" i="6"/>
  <c r="I89" i="6"/>
  <c r="Q89" i="6"/>
  <c r="R89" i="6" s="1"/>
  <c r="S89" i="6"/>
  <c r="T89" i="6"/>
  <c r="V89" i="6"/>
  <c r="W89" i="6"/>
  <c r="X89" i="6"/>
  <c r="Y89" i="6"/>
  <c r="Z89" i="6"/>
  <c r="G90" i="6"/>
  <c r="H90" i="6"/>
  <c r="I90" i="6"/>
  <c r="Q90" i="6"/>
  <c r="R90" i="6" s="1"/>
  <c r="S90" i="6"/>
  <c r="T90" i="6"/>
  <c r="V90" i="6"/>
  <c r="W90" i="6"/>
  <c r="X90" i="6"/>
  <c r="Y90" i="6"/>
  <c r="Z90" i="6"/>
  <c r="G91" i="6"/>
  <c r="H91" i="6"/>
  <c r="I91" i="6"/>
  <c r="Q91" i="6"/>
  <c r="R91" i="6" s="1"/>
  <c r="S91" i="6"/>
  <c r="T91" i="6"/>
  <c r="V91" i="6"/>
  <c r="W91" i="6"/>
  <c r="X91" i="6"/>
  <c r="Y91" i="6"/>
  <c r="Z91" i="6"/>
  <c r="G92" i="6"/>
  <c r="H92" i="6"/>
  <c r="I92" i="6"/>
  <c r="Q92" i="6"/>
  <c r="R92" i="6" s="1"/>
  <c r="S92" i="6"/>
  <c r="T92" i="6"/>
  <c r="V92" i="6"/>
  <c r="W92" i="6"/>
  <c r="X92" i="6"/>
  <c r="Y92" i="6"/>
  <c r="Z92" i="6"/>
  <c r="G93" i="6"/>
  <c r="H93" i="6"/>
  <c r="I93" i="6"/>
  <c r="Q93" i="6"/>
  <c r="R93" i="6" s="1"/>
  <c r="S93" i="6"/>
  <c r="T93" i="6"/>
  <c r="V93" i="6"/>
  <c r="W93" i="6"/>
  <c r="X93" i="6"/>
  <c r="Y93" i="6"/>
  <c r="Z93" i="6"/>
  <c r="G94" i="6"/>
  <c r="H94" i="6"/>
  <c r="I94" i="6"/>
  <c r="Q94" i="6"/>
  <c r="R94" i="6" s="1"/>
  <c r="S94" i="6"/>
  <c r="T94" i="6"/>
  <c r="V94" i="6"/>
  <c r="W94" i="6"/>
  <c r="X94" i="6"/>
  <c r="Y94" i="6"/>
  <c r="Z94" i="6"/>
  <c r="G95" i="6"/>
  <c r="H95" i="6"/>
  <c r="I95" i="6"/>
  <c r="Q95" i="6"/>
  <c r="R95" i="6" s="1"/>
  <c r="S95" i="6"/>
  <c r="T95" i="6"/>
  <c r="V95" i="6"/>
  <c r="W95" i="6"/>
  <c r="X95" i="6"/>
  <c r="Z95" i="6"/>
  <c r="G96" i="6"/>
  <c r="H96" i="6"/>
  <c r="I96" i="6"/>
  <c r="Q96" i="6"/>
  <c r="R96" i="6" s="1"/>
  <c r="S96" i="6"/>
  <c r="T96" i="6"/>
  <c r="V96" i="6"/>
  <c r="W96" i="6"/>
  <c r="X96" i="6"/>
  <c r="Y96" i="6"/>
  <c r="Z96" i="6"/>
  <c r="G97" i="6"/>
  <c r="H97" i="6"/>
  <c r="I97" i="6"/>
  <c r="Q97" i="6"/>
  <c r="R97" i="6" s="1"/>
  <c r="S97" i="6"/>
  <c r="T97" i="6"/>
  <c r="V97" i="6"/>
  <c r="W97" i="6"/>
  <c r="X97" i="6"/>
  <c r="Y97" i="6"/>
  <c r="Z97" i="6"/>
  <c r="G98" i="6"/>
  <c r="H98" i="6"/>
  <c r="I98" i="6"/>
  <c r="Q98" i="6"/>
  <c r="R98" i="6" s="1"/>
  <c r="S98" i="6"/>
  <c r="T98" i="6"/>
  <c r="V98" i="6"/>
  <c r="W98" i="6"/>
  <c r="X98" i="6"/>
  <c r="Y98" i="6"/>
  <c r="Z98" i="6"/>
  <c r="G99" i="6"/>
  <c r="H99" i="6"/>
  <c r="I99" i="6"/>
  <c r="Q99" i="6"/>
  <c r="R99" i="6" s="1"/>
  <c r="S99" i="6"/>
  <c r="T99" i="6"/>
  <c r="V99" i="6"/>
  <c r="W99" i="6"/>
  <c r="X99" i="6"/>
  <c r="Z99" i="6"/>
  <c r="G100" i="6"/>
  <c r="H100" i="6"/>
  <c r="I100" i="6"/>
  <c r="Q100" i="6"/>
  <c r="R100" i="6" s="1"/>
  <c r="S100" i="6"/>
  <c r="T100" i="6"/>
  <c r="V100" i="6"/>
  <c r="W100" i="6"/>
  <c r="X100" i="6"/>
  <c r="Y100" i="6"/>
  <c r="Z100" i="6"/>
  <c r="G101" i="6"/>
  <c r="H101" i="6"/>
  <c r="I101" i="6"/>
  <c r="Q101" i="6"/>
  <c r="R101" i="6" s="1"/>
  <c r="S101" i="6"/>
  <c r="T101" i="6"/>
  <c r="V101" i="6"/>
  <c r="W101" i="6"/>
  <c r="X101" i="6"/>
  <c r="Y101" i="6"/>
  <c r="Z101" i="6"/>
  <c r="G102" i="6"/>
  <c r="H102" i="6"/>
  <c r="I102" i="6"/>
  <c r="Q102" i="6"/>
  <c r="R102" i="6" s="1"/>
  <c r="S102" i="6"/>
  <c r="T102" i="6"/>
  <c r="V102" i="6"/>
  <c r="W102" i="6"/>
  <c r="X102" i="6"/>
  <c r="Y102" i="6"/>
  <c r="Z102" i="6"/>
  <c r="G103" i="6"/>
  <c r="H103" i="6"/>
  <c r="I103" i="6"/>
  <c r="Q103" i="6"/>
  <c r="R103" i="6" s="1"/>
  <c r="S103" i="6"/>
  <c r="T103" i="6"/>
  <c r="V103" i="6"/>
  <c r="W103" i="6"/>
  <c r="X103" i="6"/>
  <c r="Y103" i="6"/>
  <c r="Z103" i="6"/>
  <c r="G104" i="6"/>
  <c r="H104" i="6"/>
  <c r="I104" i="6"/>
  <c r="Q104" i="6"/>
  <c r="R104" i="6" s="1"/>
  <c r="S104" i="6"/>
  <c r="T104" i="6"/>
  <c r="V104" i="6"/>
  <c r="W104" i="6"/>
  <c r="X104" i="6"/>
  <c r="Y104" i="6"/>
  <c r="Z104" i="6"/>
  <c r="G105" i="6"/>
  <c r="H105" i="6"/>
  <c r="I105" i="6"/>
  <c r="Q105" i="6"/>
  <c r="R105" i="6" s="1"/>
  <c r="S105" i="6"/>
  <c r="T105" i="6"/>
  <c r="V105" i="6"/>
  <c r="W105" i="6"/>
  <c r="X105" i="6"/>
  <c r="Y105" i="6"/>
  <c r="Z105" i="6"/>
  <c r="G106" i="6"/>
  <c r="H106" i="6"/>
  <c r="I106" i="6"/>
  <c r="Q106" i="6"/>
  <c r="R106" i="6" s="1"/>
  <c r="S106" i="6"/>
  <c r="T106" i="6"/>
  <c r="V106" i="6"/>
  <c r="W106" i="6"/>
  <c r="X106" i="6"/>
  <c r="Y106" i="6"/>
  <c r="Z106" i="6"/>
  <c r="G107" i="6"/>
  <c r="H107" i="6"/>
  <c r="I107" i="6"/>
  <c r="Q107" i="6"/>
  <c r="R107" i="6" s="1"/>
  <c r="S107" i="6"/>
  <c r="T107" i="6"/>
  <c r="V107" i="6"/>
  <c r="W107" i="6"/>
  <c r="X107" i="6"/>
  <c r="Y107" i="6"/>
  <c r="Z107" i="6"/>
  <c r="G108" i="6"/>
  <c r="H108" i="6"/>
  <c r="I108" i="6"/>
  <c r="Q108" i="6"/>
  <c r="R108" i="6" s="1"/>
  <c r="S108" i="6"/>
  <c r="T108" i="6"/>
  <c r="V108" i="6"/>
  <c r="W108" i="6"/>
  <c r="X108" i="6"/>
  <c r="Y108" i="6"/>
  <c r="Z108" i="6"/>
  <c r="G109" i="6"/>
  <c r="H109" i="6"/>
  <c r="I109" i="6"/>
  <c r="Q109" i="6"/>
  <c r="R109" i="6" s="1"/>
  <c r="S109" i="6"/>
  <c r="T109" i="6"/>
  <c r="V109" i="6"/>
  <c r="W109" i="6"/>
  <c r="X109" i="6"/>
  <c r="Y109" i="6"/>
  <c r="Z109" i="6"/>
  <c r="G110" i="6"/>
  <c r="H110" i="6"/>
  <c r="I110" i="6"/>
  <c r="Q110" i="6"/>
  <c r="R110" i="6" s="1"/>
  <c r="S110" i="6"/>
  <c r="T110" i="6"/>
  <c r="V110" i="6"/>
  <c r="W110" i="6"/>
  <c r="X110" i="6"/>
  <c r="Y110" i="6"/>
  <c r="Z110" i="6"/>
  <c r="G111" i="6"/>
  <c r="H111" i="6"/>
  <c r="I111" i="6"/>
  <c r="Q111" i="6"/>
  <c r="R111" i="6" s="1"/>
  <c r="S111" i="6"/>
  <c r="T111" i="6"/>
  <c r="V111" i="6"/>
  <c r="W111" i="6"/>
  <c r="X111" i="6"/>
  <c r="Y111" i="6"/>
  <c r="Z111" i="6"/>
  <c r="G112" i="6"/>
  <c r="H112" i="6"/>
  <c r="I112" i="6"/>
  <c r="Q112" i="6"/>
  <c r="R112" i="6" s="1"/>
  <c r="S112" i="6"/>
  <c r="T112" i="6"/>
  <c r="V112" i="6"/>
  <c r="W112" i="6"/>
  <c r="X112" i="6"/>
  <c r="Y112" i="6"/>
  <c r="Z112" i="6"/>
  <c r="G113" i="6"/>
  <c r="H113" i="6"/>
  <c r="I113" i="6"/>
  <c r="Q113" i="6"/>
  <c r="R113" i="6" s="1"/>
  <c r="S113" i="6"/>
  <c r="T113" i="6"/>
  <c r="V113" i="6"/>
  <c r="W113" i="6"/>
  <c r="X113" i="6"/>
  <c r="Y113" i="6"/>
  <c r="Z113" i="6"/>
  <c r="G114" i="6"/>
  <c r="H114" i="6"/>
  <c r="I114" i="6"/>
  <c r="Q114" i="6"/>
  <c r="R114" i="6" s="1"/>
  <c r="S114" i="6"/>
  <c r="T114" i="6"/>
  <c r="V114" i="6"/>
  <c r="W114" i="6"/>
  <c r="X114" i="6"/>
  <c r="Y114" i="6"/>
  <c r="Z114" i="6"/>
  <c r="G115" i="6"/>
  <c r="H115" i="6"/>
  <c r="I115" i="6"/>
  <c r="Q115" i="6"/>
  <c r="R115" i="6" s="1"/>
  <c r="S115" i="6"/>
  <c r="T115" i="6"/>
  <c r="V115" i="6"/>
  <c r="W115" i="6"/>
  <c r="X115" i="6"/>
  <c r="Y115" i="6"/>
  <c r="Z115" i="6"/>
  <c r="G116" i="6"/>
  <c r="H116" i="6"/>
  <c r="I116" i="6"/>
  <c r="Q116" i="6"/>
  <c r="R116" i="6" s="1"/>
  <c r="S116" i="6"/>
  <c r="T116" i="6"/>
  <c r="V116" i="6"/>
  <c r="W116" i="6"/>
  <c r="X116" i="6"/>
  <c r="Y116" i="6"/>
  <c r="Z116" i="6"/>
  <c r="G117" i="6"/>
  <c r="H117" i="6"/>
  <c r="I117" i="6"/>
  <c r="Q117" i="6"/>
  <c r="R117" i="6" s="1"/>
  <c r="S117" i="6"/>
  <c r="T117" i="6"/>
  <c r="V117" i="6"/>
  <c r="W117" i="6"/>
  <c r="X117" i="6"/>
  <c r="Y117" i="6"/>
  <c r="Z117" i="6"/>
  <c r="G118" i="6"/>
  <c r="H118" i="6"/>
  <c r="I118" i="6"/>
  <c r="Q118" i="6"/>
  <c r="R118" i="6" s="1"/>
  <c r="S118" i="6"/>
  <c r="T118" i="6"/>
  <c r="V118" i="6"/>
  <c r="W118" i="6"/>
  <c r="X118" i="6"/>
  <c r="Y118" i="6"/>
  <c r="Z118" i="6"/>
  <c r="G119" i="6"/>
  <c r="H119" i="6"/>
  <c r="I119" i="6"/>
  <c r="Q119" i="6"/>
  <c r="R119" i="6" s="1"/>
  <c r="S119" i="6"/>
  <c r="T119" i="6"/>
  <c r="V119" i="6"/>
  <c r="W119" i="6"/>
  <c r="X119" i="6"/>
  <c r="Z119" i="6"/>
  <c r="G120" i="6"/>
  <c r="H120" i="6"/>
  <c r="I120" i="6"/>
  <c r="Q120" i="6"/>
  <c r="R120" i="6" s="1"/>
  <c r="S120" i="6"/>
  <c r="T120" i="6"/>
  <c r="V120" i="6"/>
  <c r="W120" i="6"/>
  <c r="X120" i="6"/>
  <c r="Z120" i="6"/>
  <c r="G121" i="6"/>
  <c r="H121" i="6"/>
  <c r="I121" i="6"/>
  <c r="Q121" i="6"/>
  <c r="R121" i="6" s="1"/>
  <c r="S121" i="6"/>
  <c r="T121" i="6"/>
  <c r="V121" i="6"/>
  <c r="W121" i="6"/>
  <c r="X121" i="6"/>
  <c r="Y121" i="6"/>
  <c r="Z121" i="6"/>
  <c r="G122" i="6"/>
  <c r="H122" i="6"/>
  <c r="I122" i="6"/>
  <c r="Q122" i="6"/>
  <c r="R122" i="6" s="1"/>
  <c r="S122" i="6"/>
  <c r="T122" i="6"/>
  <c r="V122" i="6"/>
  <c r="W122" i="6"/>
  <c r="X122" i="6"/>
  <c r="Y122" i="6"/>
  <c r="Z122" i="6"/>
  <c r="G123" i="6"/>
  <c r="H123" i="6"/>
  <c r="I123" i="6"/>
  <c r="Q123" i="6"/>
  <c r="R123" i="6" s="1"/>
  <c r="S123" i="6"/>
  <c r="T123" i="6"/>
  <c r="V123" i="6"/>
  <c r="W123" i="6"/>
  <c r="X123" i="6"/>
  <c r="Y123" i="6"/>
  <c r="Z123" i="6"/>
  <c r="G124" i="6"/>
  <c r="H124" i="6"/>
  <c r="I124" i="6"/>
  <c r="Q124" i="6"/>
  <c r="R124" i="6" s="1"/>
  <c r="S124" i="6"/>
  <c r="T124" i="6"/>
  <c r="V124" i="6"/>
  <c r="W124" i="6"/>
  <c r="X124" i="6"/>
  <c r="Z124" i="6"/>
  <c r="G125" i="6"/>
  <c r="H125" i="6"/>
  <c r="I125" i="6"/>
  <c r="Q125" i="6"/>
  <c r="R125" i="6" s="1"/>
  <c r="S125" i="6"/>
  <c r="T125" i="6"/>
  <c r="V125" i="6"/>
  <c r="W125" i="6"/>
  <c r="X125" i="6"/>
  <c r="Z125" i="6"/>
  <c r="G126" i="6"/>
  <c r="H126" i="6"/>
  <c r="I126" i="6"/>
  <c r="Q126" i="6"/>
  <c r="R126" i="6" s="1"/>
  <c r="S126" i="6"/>
  <c r="T126" i="6"/>
  <c r="V126" i="6"/>
  <c r="W126" i="6"/>
  <c r="X126" i="6"/>
  <c r="Z126" i="6"/>
  <c r="G127" i="6"/>
  <c r="H127" i="6"/>
  <c r="I127" i="6"/>
  <c r="Q127" i="6"/>
  <c r="R127" i="6" s="1"/>
  <c r="S127" i="6"/>
  <c r="T127" i="6"/>
  <c r="V127" i="6"/>
  <c r="W127" i="6"/>
  <c r="X127" i="6"/>
  <c r="Z127" i="6"/>
  <c r="G128" i="6"/>
  <c r="H128" i="6"/>
  <c r="I128" i="6"/>
  <c r="Q128" i="6"/>
  <c r="R128" i="6" s="1"/>
  <c r="S128" i="6"/>
  <c r="T128" i="6"/>
  <c r="V128" i="6"/>
  <c r="W128" i="6"/>
  <c r="X128" i="6"/>
  <c r="Y128" i="6"/>
  <c r="Z128" i="6"/>
  <c r="G129" i="6"/>
  <c r="H129" i="6"/>
  <c r="I129" i="6"/>
  <c r="Q129" i="6"/>
  <c r="R129" i="6" s="1"/>
  <c r="S129" i="6"/>
  <c r="T129" i="6"/>
  <c r="V129" i="6"/>
  <c r="W129" i="6"/>
  <c r="X129" i="6"/>
  <c r="Y129" i="6"/>
  <c r="Z129" i="6"/>
  <c r="G130" i="6"/>
  <c r="H130" i="6"/>
  <c r="I130" i="6"/>
  <c r="Q130" i="6"/>
  <c r="R130" i="6" s="1"/>
  <c r="S130" i="6"/>
  <c r="T130" i="6"/>
  <c r="V130" i="6"/>
  <c r="W130" i="6"/>
  <c r="X130" i="6"/>
  <c r="Z130" i="6"/>
  <c r="G131" i="6"/>
  <c r="H131" i="6"/>
  <c r="I131" i="6"/>
  <c r="Q131" i="6"/>
  <c r="R131" i="6" s="1"/>
  <c r="S131" i="6"/>
  <c r="T131" i="6"/>
  <c r="V131" i="6"/>
  <c r="W131" i="6"/>
  <c r="X131" i="6"/>
  <c r="Z131" i="6"/>
  <c r="G25" i="6"/>
  <c r="H25" i="6"/>
  <c r="I25" i="6"/>
  <c r="Q25" i="6"/>
  <c r="R25" i="6" s="1"/>
  <c r="S25" i="6"/>
  <c r="T25" i="6"/>
  <c r="V25" i="6"/>
  <c r="W25" i="6"/>
  <c r="X25" i="6"/>
  <c r="Z25" i="6"/>
  <c r="G26" i="6"/>
  <c r="H26" i="6"/>
  <c r="I26" i="6"/>
  <c r="Q26" i="6"/>
  <c r="R26" i="6" s="1"/>
  <c r="S26" i="6"/>
  <c r="T26" i="6"/>
  <c r="V26" i="6"/>
  <c r="W26" i="6"/>
  <c r="X26" i="6"/>
  <c r="Z26" i="6"/>
  <c r="G27" i="6"/>
  <c r="H27" i="6"/>
  <c r="I27" i="6"/>
  <c r="Q27" i="6"/>
  <c r="R27" i="6" s="1"/>
  <c r="S27" i="6"/>
  <c r="T27" i="6"/>
  <c r="V27" i="6"/>
  <c r="W27" i="6"/>
  <c r="X27" i="6"/>
  <c r="Z27" i="6"/>
  <c r="G28" i="6"/>
  <c r="H28" i="6"/>
  <c r="I28" i="6"/>
  <c r="Q28" i="6"/>
  <c r="R28" i="6" s="1"/>
  <c r="S28" i="6"/>
  <c r="T28" i="6"/>
  <c r="V28" i="6"/>
  <c r="W28" i="6"/>
  <c r="X28" i="6"/>
  <c r="Z28" i="6"/>
  <c r="G29" i="6"/>
  <c r="H29" i="6"/>
  <c r="I29" i="6"/>
  <c r="Q29" i="6"/>
  <c r="R29" i="6" s="1"/>
  <c r="S29" i="6"/>
  <c r="T29" i="6"/>
  <c r="V29" i="6"/>
  <c r="W29" i="6"/>
  <c r="X29" i="6"/>
  <c r="G30" i="6"/>
  <c r="H30" i="6"/>
  <c r="I30" i="6"/>
  <c r="Q30" i="6"/>
  <c r="R30" i="6" s="1"/>
  <c r="S30" i="6"/>
  <c r="T30" i="6"/>
  <c r="V30" i="6"/>
  <c r="W30" i="6"/>
  <c r="X30" i="6"/>
  <c r="Z30" i="6"/>
  <c r="G31" i="6"/>
  <c r="H31" i="6"/>
  <c r="I31" i="6"/>
  <c r="Q31" i="6"/>
  <c r="R31" i="6" s="1"/>
  <c r="S31" i="6"/>
  <c r="T31" i="6"/>
  <c r="V31" i="6"/>
  <c r="W31" i="6"/>
  <c r="X31" i="6"/>
  <c r="Z31" i="6"/>
  <c r="G32" i="6"/>
  <c r="H32" i="6"/>
  <c r="I32" i="6"/>
  <c r="Q32" i="6"/>
  <c r="R32" i="6" s="1"/>
  <c r="S32" i="6"/>
  <c r="T32" i="6"/>
  <c r="V32" i="6"/>
  <c r="W32" i="6"/>
  <c r="X32" i="6"/>
  <c r="Z32" i="6"/>
  <c r="G33" i="6"/>
  <c r="H33" i="6"/>
  <c r="I33" i="6"/>
  <c r="Q33" i="6"/>
  <c r="R33" i="6" s="1"/>
  <c r="S33" i="6"/>
  <c r="T33" i="6"/>
  <c r="V33" i="6"/>
  <c r="W33" i="6"/>
  <c r="X33" i="6"/>
  <c r="Z33" i="6"/>
  <c r="G34" i="6"/>
  <c r="H34" i="6"/>
  <c r="I34" i="6"/>
  <c r="Q34" i="6"/>
  <c r="R34" i="6" s="1"/>
  <c r="S34" i="6"/>
  <c r="T34" i="6"/>
  <c r="V34" i="6"/>
  <c r="W34" i="6"/>
  <c r="X34" i="6"/>
  <c r="Z34" i="6"/>
  <c r="G35" i="6"/>
  <c r="H35" i="6"/>
  <c r="I35" i="6"/>
  <c r="Q35" i="6"/>
  <c r="R35" i="6" s="1"/>
  <c r="S35" i="6"/>
  <c r="T35" i="6"/>
  <c r="V35" i="6"/>
  <c r="W35" i="6"/>
  <c r="X35" i="6"/>
  <c r="Z35" i="6"/>
  <c r="G36" i="6"/>
  <c r="H36" i="6"/>
  <c r="I36" i="6"/>
  <c r="Q36" i="6"/>
  <c r="R36" i="6" s="1"/>
  <c r="S36" i="6"/>
  <c r="T36" i="6"/>
  <c r="V36" i="6"/>
  <c r="W36" i="6"/>
  <c r="X36" i="6"/>
  <c r="Z36" i="6"/>
  <c r="G37" i="6"/>
  <c r="H37" i="6"/>
  <c r="I37" i="6"/>
  <c r="Q37" i="6"/>
  <c r="R37" i="6" s="1"/>
  <c r="S37" i="6"/>
  <c r="T37" i="6"/>
  <c r="V37" i="6"/>
  <c r="W37" i="6"/>
  <c r="X37" i="6"/>
  <c r="Z37" i="6"/>
  <c r="G38" i="6"/>
  <c r="H38" i="6"/>
  <c r="I38" i="6"/>
  <c r="Q38" i="6"/>
  <c r="R38" i="6" s="1"/>
  <c r="S38" i="6"/>
  <c r="T38" i="6"/>
  <c r="V38" i="6"/>
  <c r="W38" i="6"/>
  <c r="X38" i="6"/>
  <c r="Z38" i="6"/>
  <c r="A39" i="6"/>
  <c r="G39" i="6"/>
  <c r="H39" i="6"/>
  <c r="I39" i="6"/>
  <c r="Q39" i="6"/>
  <c r="R39" i="6" s="1"/>
  <c r="S39" i="6"/>
  <c r="T39" i="6"/>
  <c r="V39" i="6"/>
  <c r="W39" i="6"/>
  <c r="X39" i="6"/>
  <c r="Z39" i="6"/>
  <c r="Y130" i="6"/>
  <c r="Y131" i="6"/>
  <c r="Y25" i="6"/>
  <c r="Y58" i="6"/>
  <c r="Y86" i="6"/>
  <c r="Y26" i="6"/>
  <c r="Y27" i="6"/>
  <c r="Q137" i="6"/>
  <c r="R137" i="6" s="1"/>
  <c r="Y28" i="6"/>
  <c r="Y137" i="6"/>
  <c r="Y29" i="6"/>
  <c r="Y30" i="6"/>
  <c r="Y33" i="6"/>
  <c r="Y36" i="6"/>
  <c r="Z160" i="6"/>
  <c r="Y160" i="6"/>
  <c r="X160" i="6"/>
  <c r="W160" i="6"/>
  <c r="V160" i="6"/>
  <c r="T160" i="6"/>
  <c r="S160" i="6"/>
  <c r="Q160" i="6"/>
  <c r="R160" i="6" s="1"/>
  <c r="I160" i="6"/>
  <c r="H160" i="6"/>
  <c r="G160" i="6"/>
  <c r="Z159" i="6"/>
  <c r="Y159" i="6"/>
  <c r="X159" i="6"/>
  <c r="W159" i="6"/>
  <c r="V159" i="6"/>
  <c r="T159" i="6"/>
  <c r="S159" i="6"/>
  <c r="Q159" i="6"/>
  <c r="R159" i="6" s="1"/>
  <c r="I159" i="6"/>
  <c r="H159" i="6"/>
  <c r="G159" i="6"/>
  <c r="Z158" i="6"/>
  <c r="Y158" i="6"/>
  <c r="X158" i="6"/>
  <c r="W158" i="6"/>
  <c r="V158" i="6"/>
  <c r="T158" i="6"/>
  <c r="S158" i="6"/>
  <c r="Q158" i="6"/>
  <c r="R158" i="6" s="1"/>
  <c r="I158" i="6"/>
  <c r="H158" i="6"/>
  <c r="G158" i="6"/>
  <c r="Z157" i="6"/>
  <c r="Y157" i="6"/>
  <c r="X157" i="6"/>
  <c r="W157" i="6"/>
  <c r="V157" i="6"/>
  <c r="T157" i="6"/>
  <c r="S157" i="6"/>
  <c r="Q157" i="6"/>
  <c r="R157" i="6" s="1"/>
  <c r="I157" i="6"/>
  <c r="H157" i="6"/>
  <c r="G157" i="6"/>
  <c r="Z156" i="6"/>
  <c r="Y156" i="6"/>
  <c r="X156" i="6"/>
  <c r="W156" i="6"/>
  <c r="V156" i="6"/>
  <c r="T156" i="6"/>
  <c r="S156" i="6"/>
  <c r="Q156" i="6"/>
  <c r="R156" i="6" s="1"/>
  <c r="I156" i="6"/>
  <c r="H156" i="6"/>
  <c r="G156" i="6"/>
  <c r="Z155" i="6"/>
  <c r="Y155" i="6"/>
  <c r="X155" i="6"/>
  <c r="W155" i="6"/>
  <c r="V155" i="6"/>
  <c r="T155" i="6"/>
  <c r="S155" i="6"/>
  <c r="Q155" i="6"/>
  <c r="R155" i="6" s="1"/>
  <c r="I155" i="6"/>
  <c r="H155" i="6"/>
  <c r="G155" i="6"/>
  <c r="Z154" i="6"/>
  <c r="Y154" i="6"/>
  <c r="X154" i="6"/>
  <c r="W154" i="6"/>
  <c r="V154" i="6"/>
  <c r="T154" i="6"/>
  <c r="S154" i="6"/>
  <c r="Q154" i="6"/>
  <c r="R154" i="6" s="1"/>
  <c r="I154" i="6"/>
  <c r="H154" i="6"/>
  <c r="G154" i="6"/>
  <c r="Z153" i="6"/>
  <c r="Y153" i="6"/>
  <c r="X153" i="6"/>
  <c r="W153" i="6"/>
  <c r="V153" i="6"/>
  <c r="T153" i="6"/>
  <c r="S153" i="6"/>
  <c r="Q153" i="6"/>
  <c r="R153" i="6" s="1"/>
  <c r="I153" i="6"/>
  <c r="H153" i="6"/>
  <c r="G153" i="6"/>
  <c r="Z152" i="6"/>
  <c r="Y152" i="6"/>
  <c r="X152" i="6"/>
  <c r="W152" i="6"/>
  <c r="V152" i="6"/>
  <c r="T152" i="6"/>
  <c r="S152" i="6"/>
  <c r="Q152" i="6"/>
  <c r="R152" i="6" s="1"/>
  <c r="I152" i="6"/>
  <c r="H152" i="6"/>
  <c r="G152" i="6"/>
  <c r="Z151" i="6"/>
  <c r="Y151" i="6"/>
  <c r="X151" i="6"/>
  <c r="W151" i="6"/>
  <c r="V151" i="6"/>
  <c r="T151" i="6"/>
  <c r="S151" i="6"/>
  <c r="Q151" i="6"/>
  <c r="R151" i="6" s="1"/>
  <c r="I151" i="6"/>
  <c r="H151" i="6"/>
  <c r="G151" i="6"/>
  <c r="Z150" i="6"/>
  <c r="Y150" i="6"/>
  <c r="X150" i="6"/>
  <c r="W150" i="6"/>
  <c r="V150" i="6"/>
  <c r="T150" i="6"/>
  <c r="S150" i="6"/>
  <c r="Q150" i="6"/>
  <c r="R150" i="6" s="1"/>
  <c r="I150" i="6"/>
  <c r="H150" i="6"/>
  <c r="G150" i="6"/>
  <c r="Z149" i="6"/>
  <c r="Y149" i="6"/>
  <c r="X149" i="6"/>
  <c r="W149" i="6"/>
  <c r="V149" i="6"/>
  <c r="T149" i="6"/>
  <c r="S149" i="6"/>
  <c r="Q149" i="6"/>
  <c r="R149" i="6" s="1"/>
  <c r="I149" i="6"/>
  <c r="H149" i="6"/>
  <c r="G149" i="6"/>
  <c r="Z148" i="6"/>
  <c r="Y148" i="6"/>
  <c r="X148" i="6"/>
  <c r="W148" i="6"/>
  <c r="V148" i="6"/>
  <c r="T148" i="6"/>
  <c r="S148" i="6"/>
  <c r="Q148" i="6"/>
  <c r="R148" i="6" s="1"/>
  <c r="I148" i="6"/>
  <c r="H148" i="6"/>
  <c r="G148" i="6"/>
  <c r="Z147" i="6"/>
  <c r="Y147" i="6"/>
  <c r="X147" i="6"/>
  <c r="W147" i="6"/>
  <c r="V147" i="6"/>
  <c r="T147" i="6"/>
  <c r="S147" i="6"/>
  <c r="Q147" i="6"/>
  <c r="R147" i="6" s="1"/>
  <c r="I147" i="6"/>
  <c r="H147" i="6"/>
  <c r="G147" i="6"/>
  <c r="Z146" i="6"/>
  <c r="Y146" i="6"/>
  <c r="X146" i="6"/>
  <c r="W146" i="6"/>
  <c r="V146" i="6"/>
  <c r="T146" i="6"/>
  <c r="S146" i="6"/>
  <c r="Q146" i="6"/>
  <c r="R146" i="6" s="1"/>
  <c r="I146" i="6"/>
  <c r="H146" i="6"/>
  <c r="G146" i="6"/>
  <c r="Z145" i="6"/>
  <c r="Y145" i="6"/>
  <c r="X145" i="6"/>
  <c r="W145" i="6"/>
  <c r="V145" i="6"/>
  <c r="T145" i="6"/>
  <c r="S145" i="6"/>
  <c r="Q145" i="6"/>
  <c r="R145" i="6" s="1"/>
  <c r="I145" i="6"/>
  <c r="H145" i="6"/>
  <c r="G145" i="6"/>
  <c r="Z144" i="6"/>
  <c r="Y144" i="6"/>
  <c r="X144" i="6"/>
  <c r="W144" i="6"/>
  <c r="V144" i="6"/>
  <c r="T144" i="6"/>
  <c r="S144" i="6"/>
  <c r="Q144" i="6"/>
  <c r="R144" i="6" s="1"/>
  <c r="I144" i="6"/>
  <c r="H144" i="6"/>
  <c r="G144" i="6"/>
  <c r="Z143" i="6"/>
  <c r="Y143" i="6"/>
  <c r="X143" i="6"/>
  <c r="W143" i="6"/>
  <c r="V143" i="6"/>
  <c r="T143" i="6"/>
  <c r="S143" i="6"/>
  <c r="Q143" i="6"/>
  <c r="R143" i="6" s="1"/>
  <c r="I143" i="6"/>
  <c r="H143" i="6"/>
  <c r="G143" i="6"/>
  <c r="Z142" i="6"/>
  <c r="Y142" i="6"/>
  <c r="X142" i="6"/>
  <c r="W142" i="6"/>
  <c r="V142" i="6"/>
  <c r="T142" i="6"/>
  <c r="S142" i="6"/>
  <c r="I142" i="6"/>
  <c r="H142" i="6"/>
  <c r="Z141" i="6"/>
  <c r="Y141" i="6"/>
  <c r="X141" i="6"/>
  <c r="W141" i="6"/>
  <c r="V141" i="6"/>
  <c r="T141" i="6"/>
  <c r="S141" i="6"/>
  <c r="Q141" i="6"/>
  <c r="R141" i="6" s="1"/>
  <c r="I141" i="6"/>
  <c r="H141" i="6"/>
  <c r="G141" i="6"/>
  <c r="Z24" i="6"/>
  <c r="X24" i="6"/>
  <c r="W24" i="6"/>
  <c r="V24" i="6"/>
  <c r="T24" i="6"/>
  <c r="S24" i="6"/>
  <c r="Q24" i="6"/>
  <c r="R24" i="6" s="1"/>
  <c r="I24" i="6"/>
  <c r="H24" i="6"/>
  <c r="G24" i="6"/>
  <c r="Z23" i="6"/>
  <c r="X23" i="6"/>
  <c r="W23" i="6"/>
  <c r="V23" i="6"/>
  <c r="T23" i="6"/>
  <c r="S23" i="6"/>
  <c r="Q23" i="6"/>
  <c r="R23" i="6" s="1"/>
  <c r="I23" i="6"/>
  <c r="H23" i="6"/>
  <c r="G23" i="6"/>
  <c r="Z22" i="6"/>
  <c r="X22" i="6"/>
  <c r="W22" i="6"/>
  <c r="V22" i="6"/>
  <c r="T22" i="6"/>
  <c r="S22" i="6"/>
  <c r="Q22" i="6"/>
  <c r="R22" i="6" s="1"/>
  <c r="I22" i="6"/>
  <c r="H22" i="6"/>
  <c r="G22" i="6"/>
  <c r="Z21" i="6"/>
  <c r="X21" i="6"/>
  <c r="W21" i="6"/>
  <c r="V21" i="6"/>
  <c r="T21" i="6"/>
  <c r="S21" i="6"/>
  <c r="Q21" i="6"/>
  <c r="R21" i="6" s="1"/>
  <c r="I21" i="6"/>
  <c r="H21" i="6"/>
  <c r="G21" i="6"/>
  <c r="Z20" i="6"/>
  <c r="X20" i="6"/>
  <c r="W20" i="6"/>
  <c r="V20" i="6"/>
  <c r="T20" i="6"/>
  <c r="S20" i="6"/>
  <c r="Q20" i="6"/>
  <c r="R20" i="6" s="1"/>
  <c r="I20" i="6"/>
  <c r="H20" i="6"/>
  <c r="G20" i="6"/>
  <c r="Z19" i="6"/>
  <c r="X19" i="6"/>
  <c r="W19" i="6"/>
  <c r="V19" i="6"/>
  <c r="T19" i="6"/>
  <c r="S19" i="6"/>
  <c r="Q19" i="6"/>
  <c r="R19" i="6" s="1"/>
  <c r="I19" i="6"/>
  <c r="H19" i="6"/>
  <c r="G19" i="6"/>
  <c r="Z18" i="6"/>
  <c r="X18" i="6"/>
  <c r="W18" i="6"/>
  <c r="V18" i="6"/>
  <c r="T18" i="6"/>
  <c r="S18" i="6"/>
  <c r="Q18" i="6"/>
  <c r="R18" i="6" s="1"/>
  <c r="I18" i="6"/>
  <c r="H18" i="6"/>
  <c r="G18" i="6"/>
  <c r="Z17" i="6"/>
  <c r="X17" i="6"/>
  <c r="W17" i="6"/>
  <c r="V17" i="6"/>
  <c r="T17" i="6"/>
  <c r="S17" i="6"/>
  <c r="Q17" i="6"/>
  <c r="R17" i="6" s="1"/>
  <c r="I17" i="6"/>
  <c r="H17" i="6"/>
  <c r="G17" i="6"/>
  <c r="Z16" i="6"/>
  <c r="X16" i="6"/>
  <c r="W16" i="6"/>
  <c r="V16" i="6"/>
  <c r="T16" i="6"/>
  <c r="S16" i="6"/>
  <c r="Q16" i="6"/>
  <c r="R16" i="6" s="1"/>
  <c r="I16" i="6"/>
  <c r="H16" i="6"/>
  <c r="G16" i="6"/>
  <c r="Z15" i="6"/>
  <c r="X15" i="6"/>
  <c r="W15" i="6"/>
  <c r="V15" i="6"/>
  <c r="T15" i="6"/>
  <c r="S15" i="6"/>
  <c r="Q15" i="6"/>
  <c r="R15" i="6" s="1"/>
  <c r="H15" i="6"/>
  <c r="G15" i="6"/>
  <c r="Z14" i="6"/>
  <c r="X14" i="6"/>
  <c r="W14" i="6"/>
  <c r="V14" i="6"/>
  <c r="T14" i="6"/>
  <c r="S14" i="6"/>
  <c r="Q14" i="6"/>
  <c r="R14" i="6" s="1"/>
  <c r="I14" i="6"/>
  <c r="H14" i="6"/>
  <c r="G14" i="6"/>
  <c r="Z13" i="6"/>
  <c r="X13" i="6"/>
  <c r="W13" i="6"/>
  <c r="V13" i="6"/>
  <c r="T13" i="6"/>
  <c r="S13" i="6"/>
  <c r="Q13" i="6"/>
  <c r="R13" i="6" s="1"/>
  <c r="I13" i="6"/>
  <c r="H13" i="6"/>
  <c r="G13" i="6"/>
  <c r="Z12" i="6"/>
  <c r="X12" i="6"/>
  <c r="W12" i="6"/>
  <c r="V12" i="6"/>
  <c r="T12" i="6"/>
  <c r="S12" i="6"/>
  <c r="Q12" i="6"/>
  <c r="R12" i="6" s="1"/>
  <c r="I12" i="6"/>
  <c r="H12" i="6"/>
  <c r="G12" i="6"/>
  <c r="Y57" i="6" l="1"/>
  <c r="S137" i="6"/>
  <c r="Y12" i="6"/>
  <c r="Y43" i="6"/>
  <c r="Y13" i="6"/>
  <c r="Y14" i="6"/>
  <c r="Y16" i="6"/>
  <c r="Y15" i="6" l="1"/>
  <c r="Y47" i="6"/>
  <c r="Y44" i="6"/>
  <c r="Y45" i="6"/>
  <c r="AZ169" i="1"/>
  <c r="AY169" i="1"/>
  <c r="AW169" i="1"/>
  <c r="AX169" i="1" s="1"/>
  <c r="AT169" i="1"/>
  <c r="AS169" i="1"/>
  <c r="AR169" i="1"/>
  <c r="AQ169" i="1"/>
  <c r="AK169" i="1"/>
  <c r="AL169" i="1" s="1"/>
  <c r="AC169" i="1"/>
  <c r="AZ168" i="1"/>
  <c r="AY168" i="1"/>
  <c r="AW168" i="1"/>
  <c r="AX168" i="1" s="1"/>
  <c r="AT168" i="1"/>
  <c r="AS168" i="1"/>
  <c r="AR168" i="1"/>
  <c r="AQ168" i="1"/>
  <c r="AK168" i="1"/>
  <c r="AL168" i="1" s="1"/>
  <c r="AZ167" i="1"/>
  <c r="AY167" i="1"/>
  <c r="AW167" i="1"/>
  <c r="AX167" i="1" s="1"/>
  <c r="AT167" i="1"/>
  <c r="AS167" i="1"/>
  <c r="AR167" i="1"/>
  <c r="AQ167" i="1"/>
  <c r="AK167" i="1"/>
  <c r="AL167" i="1" s="1"/>
  <c r="AZ166" i="1"/>
  <c r="AY166" i="1"/>
  <c r="AW166" i="1"/>
  <c r="AX166" i="1" s="1"/>
  <c r="AT166" i="1"/>
  <c r="AS166" i="1"/>
  <c r="AR166" i="1"/>
  <c r="AQ166" i="1"/>
  <c r="AK166" i="1"/>
  <c r="AL166" i="1" s="1"/>
  <c r="AC166" i="1"/>
  <c r="AZ165" i="1"/>
  <c r="AY165" i="1"/>
  <c r="AW165" i="1"/>
  <c r="AX165" i="1" s="1"/>
  <c r="AT165" i="1"/>
  <c r="AS165" i="1"/>
  <c r="AR165" i="1"/>
  <c r="AQ165" i="1"/>
  <c r="AK165" i="1"/>
  <c r="AL165" i="1" s="1"/>
  <c r="AZ164" i="1"/>
  <c r="AY164" i="1"/>
  <c r="AW164" i="1"/>
  <c r="AX164" i="1" s="1"/>
  <c r="AT164" i="1"/>
  <c r="AS164" i="1"/>
  <c r="AR164" i="1"/>
  <c r="AQ164" i="1"/>
  <c r="AK164" i="1"/>
  <c r="AL164" i="1" s="1"/>
  <c r="AZ163" i="1"/>
  <c r="AY163" i="1"/>
  <c r="AW163" i="1"/>
  <c r="AX163" i="1" s="1"/>
  <c r="AT163" i="1"/>
  <c r="AS163" i="1"/>
  <c r="AR163" i="1"/>
  <c r="AQ163" i="1"/>
  <c r="AK163" i="1"/>
  <c r="AL163" i="1" s="1"/>
  <c r="AC163" i="1"/>
  <c r="AZ162" i="1"/>
  <c r="AY162" i="1"/>
  <c r="AW162" i="1"/>
  <c r="AX162" i="1" s="1"/>
  <c r="AT162" i="1"/>
  <c r="AS162" i="1"/>
  <c r="AR162" i="1"/>
  <c r="AQ162" i="1"/>
  <c r="AK162" i="1"/>
  <c r="AL162" i="1" s="1"/>
  <c r="AZ161" i="1"/>
  <c r="AY161" i="1"/>
  <c r="AW161" i="1"/>
  <c r="AX161" i="1" s="1"/>
  <c r="AT161" i="1"/>
  <c r="AS161" i="1"/>
  <c r="AR161" i="1"/>
  <c r="AQ161" i="1"/>
  <c r="AK161" i="1"/>
  <c r="AL161" i="1" s="1"/>
  <c r="AZ160" i="1"/>
  <c r="AY160" i="1"/>
  <c r="AW160" i="1"/>
  <c r="AX160" i="1" s="1"/>
  <c r="AT160" i="1"/>
  <c r="AS160" i="1"/>
  <c r="AR160" i="1"/>
  <c r="AQ160" i="1"/>
  <c r="AK160" i="1"/>
  <c r="AL160" i="1" s="1"/>
  <c r="AZ159" i="1"/>
  <c r="AY159" i="1"/>
  <c r="AW159" i="1"/>
  <c r="AX159" i="1" s="1"/>
  <c r="AT159" i="1"/>
  <c r="AS159" i="1"/>
  <c r="AR159" i="1"/>
  <c r="AQ159" i="1"/>
  <c r="AK159" i="1"/>
  <c r="AL159" i="1" s="1"/>
  <c r="AC159" i="1"/>
  <c r="AZ158" i="1"/>
  <c r="AY158" i="1"/>
  <c r="AW158" i="1"/>
  <c r="AX158" i="1" s="1"/>
  <c r="AT158" i="1"/>
  <c r="AS158" i="1"/>
  <c r="AR158" i="1"/>
  <c r="AQ158" i="1"/>
  <c r="AK158" i="1"/>
  <c r="AL158" i="1" s="1"/>
  <c r="AC158" i="1"/>
  <c r="AZ157" i="1"/>
  <c r="AY157" i="1"/>
  <c r="AW157" i="1"/>
  <c r="AX157" i="1" s="1"/>
  <c r="AT157" i="1"/>
  <c r="AS157" i="1"/>
  <c r="AR157" i="1"/>
  <c r="AQ157" i="1"/>
  <c r="AK157" i="1"/>
  <c r="AL157" i="1" s="1"/>
  <c r="AZ156" i="1"/>
  <c r="AY156" i="1"/>
  <c r="AW156" i="1"/>
  <c r="AX156" i="1" s="1"/>
  <c r="AT156" i="1"/>
  <c r="AS156" i="1"/>
  <c r="AR156" i="1"/>
  <c r="AQ156" i="1"/>
  <c r="AK156" i="1"/>
  <c r="AL156" i="1" s="1"/>
  <c r="AZ155" i="1"/>
  <c r="AY155" i="1"/>
  <c r="AW155" i="1"/>
  <c r="AX155" i="1" s="1"/>
  <c r="AT155" i="1"/>
  <c r="AS155" i="1"/>
  <c r="AR155" i="1"/>
  <c r="AQ155" i="1"/>
  <c r="AK155" i="1"/>
  <c r="AL155" i="1" s="1"/>
  <c r="AC155" i="1"/>
  <c r="AZ154" i="1"/>
  <c r="AY154" i="1"/>
  <c r="AW154" i="1"/>
  <c r="AX154" i="1" s="1"/>
  <c r="AT154" i="1"/>
  <c r="AS154" i="1"/>
  <c r="AR154" i="1"/>
  <c r="AQ154" i="1"/>
  <c r="AK154" i="1"/>
  <c r="AL154" i="1" s="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S151" i="1"/>
  <c r="AK151" i="1"/>
  <c r="AZ150" i="1"/>
  <c r="AY150" i="1"/>
  <c r="AW150" i="1"/>
  <c r="AX150" i="1" s="1"/>
  <c r="AT150" i="1"/>
  <c r="AS150" i="1"/>
  <c r="AR150" i="1"/>
  <c r="AQ150" i="1"/>
  <c r="AK150" i="1"/>
  <c r="AL150" i="1" s="1"/>
  <c r="AC150" i="1"/>
  <c r="Y136" i="6" l="1"/>
  <c r="Y56" i="6" l="1"/>
  <c r="Y55" i="6"/>
  <c r="Y54" i="6" l="1"/>
  <c r="Y53" i="6"/>
  <c r="Y52" i="6"/>
  <c r="Y120" i="6" l="1"/>
  <c r="Y46" i="6"/>
  <c r="Y24" i="6"/>
  <c r="Y23" i="6"/>
  <c r="Y127" i="6"/>
  <c r="Y126" i="6" l="1"/>
  <c r="Y125" i="6"/>
  <c r="Y124" i="6"/>
  <c r="Y22" i="6"/>
  <c r="Y21" i="6"/>
  <c r="Y59" i="6"/>
  <c r="Y19" i="6"/>
  <c r="Y50" i="6"/>
  <c r="Y139" i="6"/>
  <c r="Y20" i="6" l="1"/>
  <c r="Y60" i="6"/>
  <c r="Y17" i="6"/>
  <c r="Y49" i="6"/>
  <c r="Y18" i="6"/>
  <c r="Y51" i="6"/>
</calcChain>
</file>

<file path=xl/comments1.xml><?xml version="1.0" encoding="utf-8"?>
<comments xmlns="http://schemas.openxmlformats.org/spreadsheetml/2006/main">
  <authors>
    <author>soporte</author>
  </authors>
  <commentList>
    <comment ref="N95" authorId="0" shapeId="0">
      <text>
        <r>
          <rPr>
            <b/>
            <sz val="9"/>
            <color indexed="81"/>
            <rFont val="Tahoma"/>
            <family val="2"/>
          </rPr>
          <t>Se duplico el Folio con Contrato 041/2017 A en la  36101</t>
        </r>
      </text>
    </comment>
    <comment ref="N98" authorId="0" shapeId="0">
      <text>
        <r>
          <rPr>
            <b/>
            <sz val="9"/>
            <color indexed="81"/>
            <rFont val="Tahoma"/>
            <family val="2"/>
          </rPr>
          <t>Se duplico el Folio con Contrato 042/2017 B de la 36601</t>
        </r>
      </text>
    </comment>
    <comment ref="N130" authorId="0" shapeId="0">
      <text>
        <r>
          <rPr>
            <b/>
            <sz val="9"/>
            <color indexed="81"/>
            <rFont val="Tahoma"/>
            <family val="2"/>
          </rPr>
          <t>Se duplico el Folio con Contrato 040/2017 B de la 36601</t>
        </r>
      </text>
    </comment>
    <comment ref="N138" authorId="0" shapeId="0">
      <text>
        <r>
          <rPr>
            <b/>
            <sz val="9"/>
            <color indexed="81"/>
            <rFont val="Tahoma"/>
            <family val="2"/>
          </rPr>
          <t>Se duplico el Folio con Contrato 040/2017 A de la 36601</t>
        </r>
      </text>
    </comment>
    <comment ref="N140" authorId="0" shapeId="0">
      <text>
        <r>
          <rPr>
            <b/>
            <sz val="9"/>
            <color indexed="81"/>
            <rFont val="Tahoma"/>
            <family val="2"/>
          </rPr>
          <t>Se duplico el Folio con Contrato 041/2017 A en la  36101</t>
        </r>
      </text>
    </comment>
    <comment ref="N141" authorId="0" shapeId="0">
      <text>
        <r>
          <rPr>
            <b/>
            <sz val="9"/>
            <color indexed="81"/>
            <rFont val="Tahoma"/>
            <family val="2"/>
          </rPr>
          <t>Se duplico el Folio con Contrato 042/2017 A de la 36101</t>
        </r>
      </text>
    </comment>
  </commentList>
</comments>
</file>

<file path=xl/sharedStrings.xml><?xml version="1.0" encoding="utf-8"?>
<sst xmlns="http://schemas.openxmlformats.org/spreadsheetml/2006/main" count="7832" uniqueCount="751">
  <si>
    <t>Artículo 35 Fracción XXIII relativa a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</si>
  <si>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Breve descripción de Comunicación Social y Publicidad Oficial (Lenguaje Ciudadano)</t>
  </si>
  <si>
    <t>Programa Anual de Comunicación Social o equivalente de &lt;&lt;sujeto obligado&gt;&gt;</t>
  </si>
  <si>
    <t>Erogación de recursos por contratación de servicios de impresión, difusión y publicidad de &lt;&lt;sujeto obligado&gt;&gt;</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</si>
  <si>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</si>
  <si>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</si>
  <si>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</si>
  <si>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</si>
  <si>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</si>
  <si>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Utilización de los Tiempos Oficiales: tiempo de Estado y tiempo fiscal por &lt;&lt;sujeto obligado&gt;&gt;</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</si>
  <si>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</si>
  <si>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</si>
  <si>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</si>
  <si>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</si>
  <si>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</si>
  <si>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</si>
  <si>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</si>
  <si>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</si>
  <si>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</si>
  <si>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</si>
  <si>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</si>
  <si>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</si>
  <si>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</si>
  <si>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</si>
  <si>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</si>
  <si>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</si>
  <si>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</si>
  <si>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</si>
  <si>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</si>
  <si>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</si>
  <si>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</si>
  <si>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</si>
  <si>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</si>
  <si>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</si>
  <si>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</si>
  <si>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</si>
  <si>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</si>
  <si>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</si>
  <si>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</si>
  <si>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</si>
  <si>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</si>
  <si>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</si>
  <si>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</si>
  <si>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</si>
  <si>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</si>
  <si>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</si>
  <si>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</si>
  <si>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</si>
  <si>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</si>
  <si>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</si>
  <si>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</si>
  <si>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</si>
  <si>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</si>
  <si>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</si>
  <si>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</si>
  <si>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</si>
  <si>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</si>
  <si>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</si>
  <si>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</si>
  <si>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</si>
  <si>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</si>
  <si>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</si>
  <si>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</si>
  <si>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</si>
  <si>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</si>
  <si>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</si>
  <si>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</si>
  <si>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</si>
  <si>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</si>
  <si>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</si>
  <si>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</si>
  <si>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</si>
  <si>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</si>
  <si>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</si>
  <si>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</si>
  <si>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</si>
  <si>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</si>
  <si>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</si>
  <si>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</si>
  <si>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</si>
  <si>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</si>
  <si>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</si>
  <si>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</si>
  <si>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</si>
  <si>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 xml:space="preserve">H. Ayuntamiento </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</si>
  <si>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</si>
  <si>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</si>
  <si>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</si>
  <si>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</si>
  <si>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</si>
  <si>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</si>
  <si>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</si>
  <si>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</si>
  <si>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</si>
  <si>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</si>
  <si>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</si>
  <si>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</si>
  <si>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</si>
  <si>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</si>
  <si>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</si>
  <si>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</si>
  <si>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</si>
  <si>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</si>
  <si>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</si>
  <si>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</si>
  <si>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</si>
  <si>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</si>
  <si>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</si>
  <si>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</si>
  <si>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</si>
  <si>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</si>
  <si>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</si>
  <si>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</si>
  <si>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</si>
  <si>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</si>
  <si>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</si>
  <si>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</si>
  <si>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</si>
  <si>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</si>
  <si>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</si>
  <si>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</si>
  <si>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</si>
  <si>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</si>
  <si>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</si>
  <si>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</si>
  <si>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</si>
  <si>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</si>
  <si>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</si>
  <si>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</si>
  <si>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</si>
  <si>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</si>
  <si>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</si>
  <si>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</si>
  <si>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</si>
  <si>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</si>
  <si>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</si>
  <si>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</si>
  <si>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</si>
  <si>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</si>
  <si>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</si>
  <si>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</si>
  <si>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</si>
  <si>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</si>
  <si>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</si>
  <si>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</si>
  <si>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</si>
  <si>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</si>
  <si>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</si>
  <si>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</si>
  <si>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</si>
  <si>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</si>
  <si>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</si>
  <si>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</si>
  <si>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</si>
  <si>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</si>
  <si>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</si>
  <si>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</si>
  <si>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</si>
  <si>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</si>
  <si>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</si>
  <si>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</si>
  <si>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</si>
  <si>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</si>
  <si>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</si>
  <si>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</si>
  <si>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</si>
  <si>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</si>
  <si>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</si>
  <si>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</si>
  <si>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</si>
  <si>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</si>
  <si>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</si>
  <si>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</si>
  <si>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</si>
  <si>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</si>
  <si>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</si>
  <si>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</si>
  <si>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</si>
  <si>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</si>
  <si>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</si>
  <si>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</si>
  <si>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</si>
  <si>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</si>
  <si>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</si>
  <si>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</si>
  <si>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</si>
  <si>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</si>
  <si>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</si>
  <si>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</si>
  <si>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</si>
  <si>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</si>
  <si>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</si>
  <si>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</si>
  <si>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</si>
  <si>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</si>
  <si>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</si>
  <si>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</si>
  <si>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</si>
  <si>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</si>
  <si>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</si>
  <si>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</si>
  <si>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</si>
  <si>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</si>
  <si>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</si>
  <si>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</si>
  <si>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</si>
  <si>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</si>
  <si>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</si>
  <si>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</si>
  <si>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</si>
  <si>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</si>
  <si>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</si>
  <si>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</si>
  <si>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</si>
  <si>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</si>
  <si>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</si>
  <si>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</si>
  <si>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</si>
  <si>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</si>
  <si>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</si>
  <si>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</si>
  <si>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</si>
  <si>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</si>
  <si>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</si>
  <si>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</si>
  <si>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</si>
  <si>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</si>
  <si>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</si>
  <si>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</si>
  <si>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</si>
  <si>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</si>
  <si>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</si>
  <si>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</si>
  <si>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</si>
  <si>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</si>
  <si>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</si>
  <si>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</si>
  <si>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</si>
  <si>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</si>
  <si>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</si>
  <si>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</si>
  <si>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</si>
  <si>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</si>
  <si>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</si>
  <si>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</si>
  <si>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</si>
  <si>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</si>
  <si>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</si>
  <si>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</si>
  <si>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</si>
  <si>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</si>
  <si>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</si>
  <si>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</si>
  <si>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</si>
  <si>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</si>
  <si>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</si>
  <si>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</si>
  <si>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</si>
  <si>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</si>
  <si>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</si>
  <si>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</si>
  <si>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</si>
  <si>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</si>
  <si>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</si>
  <si>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</si>
  <si>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</si>
  <si>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</si>
  <si>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</si>
  <si>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</si>
  <si>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</si>
  <si>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</si>
  <si>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</si>
  <si>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</si>
  <si>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</si>
  <si>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</si>
  <si>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</si>
  <si>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</si>
  <si>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</si>
  <si>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</si>
  <si>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</si>
  <si>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</si>
  <si>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</si>
  <si>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</si>
  <si>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</si>
  <si>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</si>
  <si>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</si>
  <si>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</si>
  <si>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</si>
  <si>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</si>
  <si>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</si>
  <si>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</si>
  <si>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</si>
  <si>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</si>
  <si>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</si>
  <si>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</si>
  <si>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</si>
  <si>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</si>
  <si>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</si>
  <si>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</si>
  <si>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</si>
  <si>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</si>
  <si>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</si>
  <si>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</si>
  <si>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</si>
  <si>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</si>
  <si>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</si>
  <si>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</si>
  <si>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</si>
  <si>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</si>
  <si>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</si>
  <si>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</si>
  <si>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</si>
  <si>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</si>
  <si>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</si>
  <si>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</si>
  <si>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</si>
  <si>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</si>
  <si>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</si>
  <si>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</si>
  <si>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</si>
  <si>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</si>
  <si>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</si>
  <si>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</si>
  <si>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</si>
  <si>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</si>
  <si>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</si>
  <si>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</si>
  <si>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</si>
  <si>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</si>
  <si>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</si>
  <si>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</si>
  <si>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</si>
  <si>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</si>
  <si>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</si>
  <si>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</si>
  <si>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</si>
  <si>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</si>
  <si>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</si>
  <si>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</si>
  <si>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</si>
  <si>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</si>
  <si>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</si>
  <si>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</si>
  <si>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</si>
  <si>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</si>
  <si>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</si>
  <si>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</si>
  <si>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</si>
  <si>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</si>
  <si>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</si>
  <si>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</si>
  <si>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</si>
  <si>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</si>
  <si>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</si>
  <si>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</si>
  <si>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</si>
  <si>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</si>
  <si>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</si>
  <si>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</si>
  <si>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</si>
  <si>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</si>
  <si>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</si>
  <si>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</si>
  <si>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</si>
  <si>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</si>
  <si>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</si>
  <si>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</si>
  <si>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</si>
  <si>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</si>
  <si>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</si>
  <si>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</si>
  <si>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</si>
  <si>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</si>
  <si>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</si>
  <si>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</si>
  <si>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</si>
  <si>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</si>
  <si>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</si>
  <si>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</si>
  <si>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</si>
  <si>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</si>
  <si>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</si>
  <si>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</si>
  <si>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</si>
  <si>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</si>
  <si>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</si>
  <si>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</si>
  <si>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</si>
  <si>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</si>
  <si>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</si>
  <si>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</si>
  <si>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</si>
  <si>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</si>
  <si>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</si>
  <si>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</si>
  <si>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</si>
  <si>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</si>
  <si>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</si>
  <si>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</si>
  <si>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</si>
  <si>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</si>
  <si>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</si>
  <si>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</si>
  <si>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</si>
  <si>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</si>
  <si>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</si>
  <si>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</si>
  <si>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</si>
  <si>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</si>
  <si>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</si>
  <si>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</si>
  <si>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</si>
  <si>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</si>
  <si>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</si>
  <si>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</si>
  <si>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</si>
  <si>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</si>
  <si>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</si>
  <si>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</si>
  <si>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</si>
  <si>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</si>
  <si>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</si>
  <si>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</si>
  <si>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</si>
  <si>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</si>
  <si>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</si>
  <si>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</si>
  <si>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</si>
  <si>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</si>
  <si>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</si>
  <si>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</si>
  <si>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</si>
  <si>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</si>
  <si>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</si>
  <si>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</si>
  <si>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</si>
  <si>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</si>
  <si>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</si>
  <si>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</si>
  <si>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</si>
  <si>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</si>
  <si>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</si>
  <si>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</si>
  <si>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</si>
  <si>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</si>
  <si>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</si>
  <si>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</si>
  <si>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</si>
  <si>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</si>
  <si>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</si>
  <si>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</si>
  <si>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</si>
  <si>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</si>
  <si>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</si>
  <si>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</si>
  <si>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</si>
  <si>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</si>
  <si>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</si>
  <si>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</si>
  <si>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</si>
  <si>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</si>
  <si>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</si>
  <si>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</si>
  <si>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</si>
  <si>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</si>
  <si>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</si>
  <si>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</si>
  <si>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</si>
  <si>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</si>
  <si>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</si>
  <si>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</si>
  <si>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</si>
  <si>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</si>
  <si>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</si>
  <si>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</si>
  <si>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</si>
  <si>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</si>
  <si>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</si>
  <si>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</si>
  <si>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</si>
  <si>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</si>
  <si>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</si>
  <si>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</si>
  <si>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</si>
  <si>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</si>
  <si>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</si>
  <si>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</si>
  <si>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</si>
  <si>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</si>
  <si>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</si>
  <si>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</si>
  <si>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</si>
  <si>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</si>
  <si>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</si>
  <si>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</si>
  <si>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</si>
  <si>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</si>
  <si>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</si>
  <si>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</si>
  <si>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</si>
  <si>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</si>
  <si>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</si>
  <si>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</si>
  <si>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</si>
  <si>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</si>
  <si>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</si>
  <si>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</si>
  <si>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</si>
  <si>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</si>
  <si>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</si>
  <si>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</si>
  <si>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</si>
  <si>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</si>
  <si>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</si>
  <si>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</si>
  <si>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</si>
  <si>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</si>
  <si>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</si>
  <si>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</si>
  <si>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</si>
  <si>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</si>
  <si>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</si>
  <si>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</si>
  <si>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</si>
  <si>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</si>
  <si>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</si>
  <si>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</si>
  <si>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</si>
  <si>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</si>
  <si>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</si>
  <si>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</si>
  <si>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</si>
  <si>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</si>
  <si>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</si>
  <si>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</si>
  <si>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</si>
  <si>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</si>
  <si>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</si>
  <si>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</si>
  <si>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</si>
  <si>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</si>
  <si>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</si>
  <si>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</si>
  <si>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</si>
  <si>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</si>
  <si>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</si>
  <si>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</si>
  <si>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</si>
  <si>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</si>
  <si>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</si>
  <si>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</si>
  <si>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</si>
  <si>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</si>
  <si>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</si>
  <si>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</si>
  <si>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</si>
  <si>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</si>
  <si>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</si>
  <si>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</si>
  <si>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</si>
  <si>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</si>
  <si>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</si>
  <si>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</si>
  <si>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</si>
  <si>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</si>
  <si>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</si>
  <si>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</si>
  <si>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</si>
  <si>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</si>
  <si>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</si>
  <si>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</si>
  <si>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</si>
  <si>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</si>
  <si>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</si>
  <si>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</si>
  <si>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</si>
  <si>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</si>
  <si>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</si>
  <si>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</si>
  <si>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</si>
  <si>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</si>
  <si>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</si>
  <si>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</si>
  <si>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</si>
  <si>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</si>
  <si>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</si>
  <si>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</si>
  <si>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</si>
  <si>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</si>
  <si>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</si>
  <si>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</si>
  <si>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</si>
  <si>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</si>
  <si>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</si>
  <si>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</si>
  <si>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</si>
  <si>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</si>
  <si>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</si>
  <si>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</si>
  <si>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</si>
  <si>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</si>
  <si>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</si>
  <si>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</si>
  <si>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</si>
  <si>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</si>
  <si>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</si>
  <si>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</si>
  <si>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</si>
  <si>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</si>
  <si>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</si>
  <si>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</si>
  <si>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</si>
  <si>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</si>
  <si>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</si>
  <si>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</si>
  <si>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</si>
  <si>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</si>
  <si>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</si>
  <si>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</si>
  <si>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</si>
  <si>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</si>
  <si>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</si>
  <si>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</si>
  <si>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</si>
  <si>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</si>
  <si>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</si>
  <si>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</si>
  <si>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</si>
  <si>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</si>
  <si>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</si>
  <si>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</si>
  <si>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</si>
  <si>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</si>
  <si>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</si>
  <si>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</si>
  <si>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</si>
  <si>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</si>
  <si>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</si>
  <si>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</si>
  <si>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</si>
  <si>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</si>
  <si>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</si>
  <si>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</si>
  <si>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</si>
  <si>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</si>
  <si>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</si>
  <si>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</si>
  <si>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</si>
  <si>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</si>
  <si>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</si>
  <si>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</si>
  <si>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</si>
  <si>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</si>
  <si>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</si>
  <si>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</si>
  <si>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</si>
  <si>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</si>
  <si>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</si>
  <si>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</si>
  <si>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</si>
  <si>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</si>
  <si>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</si>
  <si>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</si>
  <si>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</si>
  <si>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</si>
  <si>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</si>
  <si>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</si>
  <si>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</si>
  <si>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</si>
  <si>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</si>
  <si>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</si>
  <si>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</si>
  <si>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</si>
  <si>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</si>
  <si>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</si>
  <si>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</si>
  <si>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</si>
  <si>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</si>
  <si>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</si>
  <si>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</si>
  <si>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</si>
  <si>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</si>
  <si>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</si>
  <si>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</si>
  <si>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</si>
  <si>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</si>
  <si>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</si>
  <si>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</si>
  <si>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</si>
  <si>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</si>
  <si>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</si>
  <si>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</si>
  <si>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</si>
  <si>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</si>
  <si>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</si>
  <si>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</si>
  <si>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</si>
  <si>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</si>
  <si>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</si>
  <si>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</si>
  <si>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</si>
  <si>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</si>
  <si>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</si>
  <si>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</si>
  <si>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</si>
  <si>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</si>
  <si>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</si>
  <si>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</si>
  <si>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</si>
  <si>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</si>
  <si>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</si>
  <si>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</si>
  <si>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</si>
  <si>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</si>
  <si>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</si>
  <si>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</si>
  <si>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</si>
  <si>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</si>
  <si>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</si>
  <si>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</si>
  <si>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</si>
  <si>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</si>
  <si>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</si>
  <si>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</si>
  <si>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</si>
  <si>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</si>
  <si>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</si>
  <si>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</si>
  <si>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</si>
  <si>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</si>
  <si>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</si>
  <si>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</si>
  <si>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Formato_23a</t>
  </si>
  <si>
    <t>Formato 23b</t>
  </si>
  <si>
    <t>Formato 23c</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</si>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</sst>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32" x14ac:knownFonts="1">
    <font>
      <sz val="11"/>
      <color theme="1"/>
      <name val="Calibri"/>
      <family val="2"/>
      <scheme val="minor"/>
    </font>
    <font>
      <sz val="8"/>
      <color rgb="FF000000"/>
      <name val="Aller Light"/>
      <family val="2"/>
    </font>
    <font>
      <sz val="11"/>
      <color theme="1"/>
      <name val="Calibri"/>
      <family val="2"/>
      <scheme val="minor"/>
    </font>
    <font>
      <sz val="8"/>
      <color theme="1"/>
      <name val="Aller Light"/>
      <family val="2"/>
    </font>
    <font>
      <sz val="8"/>
      <color rgb="FFFFFFFF"/>
      <name val="Aller Light"/>
      <family val="2"/>
    </font>
    <font>
      <b/>
      <sz val="24"/>
      <color theme="1"/>
      <name val="Aller Light"/>
      <family val="2"/>
    </font>
    <font>
      <sz val="14"/>
      <color theme="1"/>
      <name val="Aller Light"/>
      <family val="2"/>
    </font>
    <font>
      <sz val="8"/>
      <name val="Aller Light"/>
      <family val="2"/>
    </font>
    <font>
      <b/>
      <sz val="9"/>
      <color indexed="81"/>
      <name val="Tahoma"/>
      <family val="2"/>
    </font>
    <font>
      <sz val="8"/>
      <name val="Aller Light"/>
    </font>
    <font>
      <b/>
      <sz val="8"/>
      <color theme="1"/>
      <name val="Aller Light"/>
    </font>
    <font>
      <b/>
      <sz val="8"/>
      <color theme="1"/>
      <name val="Calibri"/>
      <family val="2"/>
      <scheme val="minor"/>
    </font>
    <font>
      <sz val="18"/>
      <color theme="1"/>
      <name val="Aller Light"/>
      <family val="2"/>
    </font>
    <font>
      <sz val="11"/>
      <color theme="1"/>
      <name val="Aller Light"/>
      <family val="2"/>
    </font>
    <font>
      <sz val="12"/>
      <color theme="1"/>
      <name val="Aller Light"/>
      <family val="2"/>
    </font>
    <font>
      <b/>
      <sz val="12"/>
      <color theme="1"/>
      <name val="Aller Light"/>
      <family val="2"/>
    </font>
    <font>
      <b/>
      <sz val="12"/>
      <color theme="1"/>
      <name val="Calibri"/>
      <family val="2"/>
      <scheme val="minor"/>
    </font>
    <font>
      <b/>
      <sz val="12"/>
      <color rgb="FFFFFFFF"/>
      <name val="Aller Light"/>
    </font>
    <font>
      <b/>
      <sz val="12"/>
      <color rgb="FFFFFFFF"/>
      <name val="Aller Light"/>
      <family val="2"/>
    </font>
    <font>
      <b/>
      <sz val="12"/>
      <color rgb="FF000000"/>
      <name val="Aller Light"/>
      <family val="2"/>
    </font>
    <font>
      <b/>
      <sz val="12"/>
      <color theme="1"/>
      <name val="Aller Light"/>
    </font>
    <font>
      <b/>
      <sz val="12"/>
      <color rgb="FF000000"/>
      <name val="Aller Light"/>
    </font>
    <font>
      <b/>
      <sz val="11"/>
      <color theme="1"/>
      <name val="Aller Light"/>
    </font>
    <font>
      <sz val="12"/>
      <color theme="1"/>
      <name val="Calibri"/>
      <family val="2"/>
      <scheme val="minor"/>
    </font>
    <font>
      <sz val="11"/>
      <color theme="1"/>
      <name val="Aller Light"/>
    </font>
    <font>
      <sz val="8"/>
      <color theme="1"/>
      <name val="Aller Light"/>
    </font>
    <font>
      <sz val="9"/>
      <color rgb="FFFFFFFF"/>
      <name val="Aller Light"/>
      <family val="2"/>
    </font>
    <font>
      <sz val="12"/>
      <color rgb="FFFFFFFF"/>
      <name val="Aller Light"/>
      <family val="2"/>
    </font>
    <font>
      <sz val="12"/>
      <color theme="1"/>
      <name val="Aller Light"/>
    </font>
    <font>
      <sz val="10"/>
      <color rgb="FFFFFFFF"/>
      <name val="Aller Light"/>
    </font>
    <font>
      <sz val="10"/>
      <color theme="1"/>
      <name val="Aller Light"/>
    </font>
    <font>
      <u/>
      <sz val="11"/>
      <color theme="10"/>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rgb="FFFFFFFF"/>
      </left>
      <right style="medium">
        <color rgb="FFFFFFFF"/>
      </right>
      <top/>
      <bottom style="thin">
        <color indexed="64"/>
      </bottom>
      <diagonal/>
    </border>
    <border>
      <left style="medium">
        <color rgb="FFFFFFFF"/>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style="medium">
        <color rgb="FFFFFFFF"/>
      </right>
      <top style="medium">
        <color theme="0"/>
      </top>
      <bottom style="medium">
        <color theme="0"/>
      </bottom>
      <diagonal/>
    </border>
    <border>
      <left style="medium">
        <color rgb="FF7030A0"/>
      </left>
      <right/>
      <top style="medium">
        <color rgb="FF7030A0"/>
      </top>
      <bottom style="medium">
        <color rgb="FF7030A0"/>
      </bottom>
      <diagonal/>
    </border>
    <border>
      <left style="medium">
        <color theme="0"/>
      </left>
      <right style="medium">
        <color theme="0"/>
      </right>
      <top/>
      <bottom style="thin">
        <color indexed="64"/>
      </bottom>
      <diagonal/>
    </border>
    <border>
      <left style="thin">
        <color indexed="64"/>
      </left>
      <right style="thin">
        <color indexed="64"/>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s>
  <cellStyleXfs count="3">
    <xf numFmtId="0" fontId="0" fillId="0" borderId="0"/>
    <xf numFmtId="43" fontId="2" fillId="0" borderId="0" applyFont="0" applyFill="0" applyBorder="0" applyAlignment="0" applyProtection="0"/>
    <xf numFmtId="0" fontId="31" fillId="0" borderId="0" applyNumberFormat="0" applyFill="0" applyBorder="0" applyAlignment="0" applyProtection="0"/>
  </cellStyleXfs>
  <cellXfs count="152">
    <xf numFmtId="0" fontId="0" fillId="0" borderId="0" xfId="0"/>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17" xfId="0" applyFont="1" applyFill="1" applyBorder="1" applyAlignment="1">
      <alignment horizontal="justify" vertical="center" wrapText="1"/>
    </xf>
    <xf numFmtId="0" fontId="1" fillId="0" borderId="17" xfId="0" applyFont="1" applyBorder="1" applyAlignment="1">
      <alignment horizontal="center" vertical="center" wrapText="1"/>
    </xf>
    <xf numFmtId="0" fontId="3" fillId="0" borderId="0" xfId="0" applyFont="1"/>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xf numFmtId="8" fontId="3" fillId="0" borderId="17" xfId="1" applyNumberFormat="1" applyFont="1" applyFill="1" applyBorder="1" applyAlignment="1">
      <alignment horizontal="center" vertical="center" wrapText="1"/>
    </xf>
    <xf numFmtId="0" fontId="1" fillId="0" borderId="17" xfId="0" applyFont="1" applyFill="1" applyBorder="1" applyAlignment="1">
      <alignment vertical="center" wrapText="1"/>
    </xf>
    <xf numFmtId="0" fontId="6" fillId="0" borderId="23" xfId="0" applyFont="1" applyFill="1" applyBorder="1" applyAlignment="1">
      <alignment vertical="center"/>
    </xf>
    <xf numFmtId="0" fontId="7" fillId="0" borderId="17" xfId="0" applyFont="1" applyFill="1" applyBorder="1" applyAlignment="1">
      <alignment horizontal="center" vertical="center" wrapText="1"/>
    </xf>
    <xf numFmtId="8" fontId="1" fillId="0" borderId="17" xfId="0" applyNumberFormat="1" applyFont="1" applyFill="1" applyBorder="1" applyAlignment="1">
      <alignment horizontal="center" vertical="center" wrapText="1"/>
    </xf>
    <xf numFmtId="8" fontId="1" fillId="0" borderId="17" xfId="0" applyNumberFormat="1" applyFont="1" applyFill="1" applyBorder="1" applyAlignment="1">
      <alignment vertical="center" wrapText="1"/>
    </xf>
    <xf numFmtId="14"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8"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0" fontId="7" fillId="0" borderId="17" xfId="0" applyFont="1" applyFill="1" applyBorder="1" applyAlignment="1">
      <alignment horizontal="justify" vertical="center" wrapText="1"/>
    </xf>
    <xf numFmtId="0" fontId="9" fillId="0" borderId="17" xfId="0" applyFont="1" applyFill="1" applyBorder="1" applyAlignment="1">
      <alignment horizontal="center" vertical="center" wrapText="1"/>
    </xf>
    <xf numFmtId="43" fontId="1" fillId="0" borderId="17" xfId="1" applyFont="1" applyFill="1" applyBorder="1" applyAlignment="1">
      <alignment vertical="center" wrapText="1"/>
    </xf>
    <xf numFmtId="164" fontId="1" fillId="0" borderId="17" xfId="0" applyNumberFormat="1"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43" fontId="1" fillId="0" borderId="17" xfId="1" applyFont="1" applyFill="1" applyBorder="1" applyAlignment="1">
      <alignment horizontal="center" vertical="center" wrapText="1"/>
    </xf>
    <xf numFmtId="43" fontId="1" fillId="0" borderId="17"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3" xfId="0" applyFont="1" applyFill="1" applyBorder="1" applyAlignment="1">
      <alignment horizontal="center" vertical="center" wrapText="1"/>
    </xf>
    <xf numFmtId="0" fontId="3" fillId="0" borderId="0" xfId="0" applyFont="1" applyFill="1" applyAlignment="1">
      <alignment horizontal="center" wrapText="1"/>
    </xf>
    <xf numFmtId="0" fontId="3" fillId="0" borderId="0" xfId="0" applyFont="1" applyAlignment="1">
      <alignment horizontal="center" wrapText="1"/>
    </xf>
    <xf numFmtId="0" fontId="3" fillId="0" borderId="17" xfId="0" applyFont="1" applyFill="1" applyBorder="1" applyAlignment="1">
      <alignment horizontal="center" wrapText="1"/>
    </xf>
    <xf numFmtId="0" fontId="1" fillId="0" borderId="25" xfId="0" applyFont="1" applyFill="1" applyBorder="1" applyAlignment="1">
      <alignment horizontal="center" vertical="center" wrapText="1"/>
    </xf>
    <xf numFmtId="0" fontId="3" fillId="0" borderId="25" xfId="0" applyFont="1" applyFill="1" applyBorder="1" applyAlignment="1">
      <alignment horizontal="center" vertical="center" wrapText="1"/>
    </xf>
    <xf numFmtId="8" fontId="3" fillId="0" borderId="25" xfId="1" applyNumberFormat="1" applyFont="1" applyFill="1" applyBorder="1" applyAlignment="1">
      <alignment horizontal="center" vertical="center" wrapText="1"/>
    </xf>
    <xf numFmtId="164" fontId="1" fillId="0" borderId="25"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14" fontId="3" fillId="0" borderId="2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8" fontId="3" fillId="0" borderId="26"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8" fontId="3" fillId="0" borderId="17"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43" fontId="1" fillId="0" borderId="25"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8" fontId="1" fillId="0" borderId="25" xfId="0" applyNumberFormat="1"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43" fontId="1" fillId="0" borderId="25" xfId="1" applyFont="1" applyFill="1" applyBorder="1" applyAlignment="1">
      <alignment horizontal="center" vertical="center" wrapText="1"/>
    </xf>
    <xf numFmtId="164" fontId="3" fillId="0" borderId="17" xfId="0" applyNumberFormat="1" applyFont="1" applyFill="1" applyBorder="1" applyAlignment="1">
      <alignment vertical="center" wrapText="1"/>
    </xf>
    <xf numFmtId="8" fontId="3" fillId="0" borderId="18" xfId="1" applyNumberFormat="1" applyFont="1" applyFill="1" applyBorder="1" applyAlignment="1">
      <alignment horizontal="center" vertical="center" wrapText="1"/>
    </xf>
    <xf numFmtId="0" fontId="10" fillId="0" borderId="0" xfId="0" applyFont="1" applyFill="1" applyAlignment="1">
      <alignment horizontal="center" vertical="center"/>
    </xf>
    <xf numFmtId="0" fontId="4" fillId="0" borderId="0" xfId="0" applyFont="1" applyFill="1" applyBorder="1" applyAlignment="1">
      <alignment vertical="center" wrapText="1"/>
    </xf>
    <xf numFmtId="0" fontId="3" fillId="0" borderId="0" xfId="0" applyFont="1" applyFill="1" applyBorder="1" applyAlignment="1"/>
    <xf numFmtId="0" fontId="11" fillId="0" borderId="0" xfId="0" applyFont="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17" xfId="0" applyFont="1" applyBorder="1" applyAlignment="1">
      <alignment horizontal="center" vertical="center" wrapText="1"/>
    </xf>
    <xf numFmtId="0" fontId="3" fillId="0" borderId="0" xfId="0" applyFont="1" applyAlignment="1">
      <alignment horizontal="center"/>
    </xf>
    <xf numFmtId="0" fontId="15" fillId="0" borderId="0" xfId="0" applyFont="1"/>
    <xf numFmtId="0" fontId="16" fillId="0" borderId="0" xfId="0" applyFont="1" applyBorder="1" applyAlignment="1">
      <alignment vertical="center" wrapText="1"/>
    </xf>
    <xf numFmtId="0" fontId="15" fillId="0" borderId="17"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 fillId="0" borderId="30" xfId="0" applyFont="1" applyFill="1" applyBorder="1" applyAlignment="1">
      <alignment horizontal="center" vertical="center" wrapText="1"/>
    </xf>
    <xf numFmtId="8" fontId="3" fillId="0" borderId="30" xfId="1" applyNumberFormat="1" applyFont="1" applyFill="1" applyBorder="1" applyAlignment="1">
      <alignment horizontal="center" vertical="center" wrapText="1"/>
    </xf>
    <xf numFmtId="164" fontId="1"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7" fillId="0" borderId="30" xfId="0" applyFont="1" applyFill="1" applyBorder="1" applyAlignment="1">
      <alignment horizontal="center" vertical="center" wrapText="1"/>
    </xf>
    <xf numFmtId="8" fontId="1" fillId="0" borderId="30" xfId="0" applyNumberFormat="1" applyFont="1" applyFill="1" applyBorder="1" applyAlignment="1">
      <alignment horizontal="center" vertical="center" wrapText="1"/>
    </xf>
    <xf numFmtId="43" fontId="1" fillId="0" borderId="30" xfId="1" applyFont="1" applyFill="1" applyBorder="1" applyAlignment="1">
      <alignment horizontal="center" vertical="center" wrapText="1"/>
    </xf>
    <xf numFmtId="43" fontId="1" fillId="0" borderId="30" xfId="0" applyNumberFormat="1"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Fill="1" applyBorder="1" applyAlignment="1">
      <alignment horizontal="center" vertical="center" wrapText="1"/>
    </xf>
    <xf numFmtId="0" fontId="25" fillId="0" borderId="17" xfId="0" applyFont="1" applyBorder="1" applyAlignment="1">
      <alignment horizontal="center" vertical="center" wrapText="1"/>
    </xf>
    <xf numFmtId="0" fontId="22" fillId="0" borderId="17" xfId="0" applyFont="1" applyBorder="1" applyAlignment="1">
      <alignment horizontal="center" vertical="center"/>
    </xf>
    <xf numFmtId="0" fontId="14" fillId="0" borderId="25" xfId="0" applyFont="1" applyFill="1" applyBorder="1" applyAlignment="1">
      <alignment horizontal="center" vertical="center" wrapText="1"/>
    </xf>
    <xf numFmtId="0" fontId="28" fillId="0" borderId="17" xfId="0" applyFont="1" applyBorder="1" applyAlignment="1">
      <alignment horizontal="center" vertical="center" wrapText="1"/>
    </xf>
    <xf numFmtId="0" fontId="23" fillId="0" borderId="0" xfId="0" applyFont="1"/>
    <xf numFmtId="0" fontId="20" fillId="0" borderId="17" xfId="0" applyFont="1" applyBorder="1" applyAlignment="1">
      <alignment horizontal="center" vertical="center" wrapText="1"/>
    </xf>
    <xf numFmtId="0" fontId="13" fillId="0" borderId="0" xfId="0" applyFont="1"/>
    <xf numFmtId="0" fontId="31" fillId="0" borderId="17" xfId="2"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0" xfId="0" applyFont="1" applyFill="1" applyBorder="1" applyAlignment="1">
      <alignment horizontal="center" vertical="center" wrapText="1"/>
    </xf>
    <xf numFmtId="14" fontId="3" fillId="0" borderId="33" xfId="0" applyNumberFormat="1" applyFont="1" applyBorder="1" applyAlignment="1">
      <alignment horizontal="center" vertical="center"/>
    </xf>
    <xf numFmtId="14" fontId="3" fillId="0" borderId="24" xfId="0" applyNumberFormat="1" applyFont="1" applyBorder="1" applyAlignment="1">
      <alignment horizontal="center" vertical="center"/>
    </xf>
    <xf numFmtId="0" fontId="29" fillId="2" borderId="2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1" xfId="0" applyFont="1" applyFill="1" applyBorder="1" applyAlignment="1">
      <alignment horizontal="center" vertical="center" wrapText="1"/>
    </xf>
    <xf numFmtId="14" fontId="30" fillId="0" borderId="22" xfId="0" applyNumberFormat="1" applyFont="1" applyBorder="1" applyAlignment="1">
      <alignment horizontal="center" vertical="center"/>
    </xf>
    <xf numFmtId="0" fontId="30" fillId="0" borderId="22" xfId="0" applyFont="1" applyBorder="1" applyAlignment="1">
      <alignment horizontal="center" vertical="center"/>
    </xf>
    <xf numFmtId="0" fontId="30" fillId="3" borderId="36"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5" fillId="0" borderId="0" xfId="0" applyFont="1" applyBorder="1" applyAlignment="1">
      <alignment horizontal="center" vertical="center"/>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0" xfId="0" applyFont="1" applyBorder="1" applyAlignment="1">
      <alignment horizontal="left" vertical="center"/>
    </xf>
    <xf numFmtId="0" fontId="4" fillId="2" borderId="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8"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0" borderId="33" xfId="0" applyFont="1" applyBorder="1" applyAlignment="1">
      <alignment horizontal="center"/>
    </xf>
    <xf numFmtId="0" fontId="12" fillId="0" borderId="24" xfId="0" applyFont="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18" xfId="0" applyFont="1" applyFill="1" applyBorder="1" applyAlignment="1">
      <alignment horizontal="center"/>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27" fillId="2" borderId="7"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762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9525</xdr:rowOff>
    </xdr:from>
    <xdr:to>
      <xdr:col>2</xdr:col>
      <xdr:colOff>450272</xdr:colOff>
      <xdr:row>0</xdr:row>
      <xdr:rowOff>533400</xdr:rowOff>
    </xdr:to>
    <xdr:pic>
      <xdr:nvPicPr>
        <xdr:cNvPr id="6" name="Imagen 5"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466725</xdr:colOff>
      <xdr:row>0</xdr:row>
      <xdr:rowOff>455135</xdr:rowOff>
    </xdr:to>
    <xdr:pic>
      <xdr:nvPicPr>
        <xdr:cNvPr id="7" name="Imagen 6" descr="Hoja Membretada Presidencia.jpg"/>
        <xdr:cNvPicPr>
          <a:picLocks noChangeAspect="1" noChangeArrowheads="1"/>
        </xdr:cNvPicPr>
      </xdr:nvPicPr>
      <xdr:blipFill>
        <a:blip xmlns:r="http://schemas.openxmlformats.org/officeDocument/2006/relationships" r:embed="rId4"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53</xdr:col>
      <xdr:colOff>0</xdr:colOff>
      <xdr:row>0</xdr:row>
      <xdr:rowOff>0</xdr:rowOff>
    </xdr:from>
    <xdr:to>
      <xdr:col>53</xdr:col>
      <xdr:colOff>516083</xdr:colOff>
      <xdr:row>0</xdr:row>
      <xdr:rowOff>457200</xdr:rowOff>
    </xdr:to>
    <xdr:pic>
      <xdr:nvPicPr>
        <xdr:cNvPr id="9" name="Imagen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178728" y="0"/>
          <a:ext cx="516083" cy="457200"/>
        </a:xfrm>
        <a:prstGeom prst="rect">
          <a:avLst/>
        </a:prstGeom>
      </xdr:spPr>
    </xdr:pic>
    <xdr:clientData/>
  </xdr:twoCellAnchor>
  <xdr:twoCellAnchor>
    <xdr:from>
      <xdr:col>1</xdr:col>
      <xdr:colOff>104775</xdr:colOff>
      <xdr:row>3</xdr:row>
      <xdr:rowOff>85725</xdr:rowOff>
    </xdr:from>
    <xdr:to>
      <xdr:col>2</xdr:col>
      <xdr:colOff>619125</xdr:colOff>
      <xdr:row>3</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114300</xdr:colOff>
      <xdr:row>3</xdr:row>
      <xdr:rowOff>9525</xdr:rowOff>
    </xdr:from>
    <xdr:to>
      <xdr:col>52</xdr:col>
      <xdr:colOff>795772</xdr:colOff>
      <xdr:row>3</xdr:row>
      <xdr:rowOff>704850</xdr:rowOff>
    </xdr:to>
    <xdr:pic>
      <xdr:nvPicPr>
        <xdr:cNvPr id="18" name="Imagen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730400" y="8382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600075</xdr:colOff>
      <xdr:row>0</xdr:row>
      <xdr:rowOff>685800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523875</xdr:colOff>
      <xdr:row>0</xdr:row>
      <xdr:rowOff>0</xdr:rowOff>
    </xdr:from>
    <xdr:to>
      <xdr:col>26</xdr:col>
      <xdr:colOff>1443472</xdr:colOff>
      <xdr:row>0</xdr:row>
      <xdr:rowOff>857250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79775" y="0"/>
          <a:ext cx="919597"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XXIII/SA-DCS-S-121-2017.pdf" TargetMode="External"/><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47" Type="http://schemas.openxmlformats.org/officeDocument/2006/relationships/hyperlink" Target="http://morelos.morelia.gob.mx/ArchivosTransp2017/Articulo35/Informaci&#243;n%20P&#250;blica/FXXIII/TMMEJ-COT-DCS-006-2017.pdf" TargetMode="External"/><Relationship Id="rId63" Type="http://schemas.openxmlformats.org/officeDocument/2006/relationships/hyperlink" Target="http://morelos.morelia.gob.mx/ArchivosTransp2017/Articulo35/Informaci&#243;n%20P&#250;blica/FXXIII/SA-DCS-S-72-2017.pdf" TargetMode="External"/><Relationship Id="rId68" Type="http://schemas.openxmlformats.org/officeDocument/2006/relationships/hyperlink" Target="http://morelos.morelia.gob.mx/ArchivosTransp2017/Articulo35/Informaci&#243;n%20P&#250;blica/FXXIII/SA-DCS-S-64-2017.pdf" TargetMode="External"/><Relationship Id="rId84" Type="http://schemas.openxmlformats.org/officeDocument/2006/relationships/hyperlink" Target="http://morelos.morelia.gob.mx/ArchivosTransp2017/Articulo35/Informaci&#243;n%20P&#250;blica/FXXIII/TMMEJ-COT-DCS-012-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38" Type="http://schemas.openxmlformats.org/officeDocument/2006/relationships/hyperlink" Target="http://morelos.morelia.gob.mx/ArchivosTransp2017/Articulo35/Informaci&#243;n%20P&#250;blica/FXXIII/SA-DCS-S-034-2017.pdf" TargetMode="External"/><Relationship Id="rId154" Type="http://schemas.openxmlformats.org/officeDocument/2006/relationships/hyperlink" Target="http://morelos.morelia.gob.mx/ArchivosTransp2017/Articulo35/Informaci&#243;n%20P&#250;blica/FXXIII/TMMEJ-COT-DCS-050-2017.pdf" TargetMode="External"/><Relationship Id="rId16" Type="http://schemas.openxmlformats.org/officeDocument/2006/relationships/hyperlink" Target="http://morelos.morelia.gob.mx/ArchivosTransp2017/Articulo35/Informaci&#243;n%20P&#250;blica/FXXIII/SA-DCS-S-111-2016.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37" Type="http://schemas.openxmlformats.org/officeDocument/2006/relationships/hyperlink" Target="http://morelos.morelia.gob.mx/ArchivosTransp2017/Articulo35/Informaci&#243;n%20P&#250;blica/FXXIII/SA-DCS-S-028-2017.pdf" TargetMode="External"/><Relationship Id="rId53" Type="http://schemas.openxmlformats.org/officeDocument/2006/relationships/hyperlink" Target="http://morelos.morelia.gob.mx/ArchivosTransp2017/Articulo35/Informaci&#243;n%20P&#250;blica/FXXIII/SA-DCS-S-113-2017.pdf" TargetMode="External"/><Relationship Id="rId58" Type="http://schemas.openxmlformats.org/officeDocument/2006/relationships/hyperlink" Target="http://morelos.morelia.gob.mx/ArchivosTransp2017/Articulo35/Informaci&#243;n%20P&#250;blica/FXXIII/TMMEJ-COT-DCS-042-2017.pdf" TargetMode="External"/><Relationship Id="rId74" Type="http://schemas.openxmlformats.org/officeDocument/2006/relationships/hyperlink" Target="http://morelos.morelia.gob.mx/ArchivosTransp2017/Articulo35/Informaci&#243;n%20P&#250;blica/FXXIII/TMMEJ-COT-DCS-064-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28" Type="http://schemas.openxmlformats.org/officeDocument/2006/relationships/hyperlink" Target="http://morelos.morelia.gob.mx/ArchivosTransp2017/Articulo35/Informaci&#243;n%20P&#250;blica/FXXIII/SA-DCS-S-98-2017.pdf" TargetMode="External"/><Relationship Id="rId144" Type="http://schemas.openxmlformats.org/officeDocument/2006/relationships/hyperlink" Target="http://morelos.morelia.gob.mx/ArchivosTransp2017/Articulo35/Informaci&#243;n%20P&#250;blica/FXXIII/SA-DCS-S-030-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printerSettings" Target="../printerSettings/printerSettings1.bin"/><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Downloads/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54" Type="http://schemas.openxmlformats.org/officeDocument/2006/relationships/hyperlink" Target="http://morelos.morelia.gob.mx/ArchivosTransp2017/Articulo35/Informaci&#243;n%20P&#250;blica/FXXIII/SA-DCS-S-75-2017.pdf" TargetMode="External"/><Relationship Id="rId62" Type="http://schemas.openxmlformats.org/officeDocument/2006/relationships/hyperlink" Target="http://morelos.morelia.gob.mx/ArchivosTransp2017/Articulo35/Informaci&#243;n%20P&#250;blica/FXXIII/SA-DCS-S-043-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Downloads/En%20actualizacion"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53" Type="http://schemas.openxmlformats.org/officeDocument/2006/relationships/hyperlink" Target="http://morelos.morelia.gob.mx/ArchivosTransp2017/Articulo35/Informaci&#243;n%20P&#250;blica/FXXIII/SA-DCS-S-047-2017.pdf" TargetMode="Externa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15" Type="http://schemas.openxmlformats.org/officeDocument/2006/relationships/hyperlink" Target="http://morelos.morelia.gob.mx/ArchivosTransp2017/Articulo35/Informaci&#243;n%20P&#250;blica/FXXIII/SA-DCS-S-105-2016.pdf" TargetMode="Externa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36" Type="http://schemas.openxmlformats.org/officeDocument/2006/relationships/hyperlink" Target="http://morelos.morelia.gob.mx/ArchivosTransp2017/Articulo35/Informaci&#243;n%20P&#250;blica/FXXIII/SA-DCS-S-040-2017%20B.pdf" TargetMode="External"/><Relationship Id="rId49" Type="http://schemas.openxmlformats.org/officeDocument/2006/relationships/hyperlink" Target="http://morelos.morelia.gob.mx/ArchivosTransp2017/Articulo35/Informaci&#243;n%20P&#250;blica/FXXIII/TMMEJ-COT-DCS-004-2017.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44" Type="http://schemas.openxmlformats.org/officeDocument/2006/relationships/hyperlink" Target="http://morelos.morelia.gob.mx/ArchivosTransp2017/Articulo35/Informaci&#243;n%20P&#250;blica/FXXIII/SA-DCS-S-041-2017%20B.pdf" TargetMode="External"/><Relationship Id="rId52" Type="http://schemas.openxmlformats.org/officeDocument/2006/relationships/hyperlink" Target="http://morelos.morelia.gob.mx/ArchivosTransp2017/Articulo35/Informaci&#243;n%20P&#250;blica/FXXIII/SA-DCS-S-106-2017.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drawing" Target="../drawings/drawing1.xm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vmlDrawing" Target="../drawings/vmlDrawing1.vm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3" Type="http://schemas.openxmlformats.org/officeDocument/2006/relationships/hyperlink" Target="http://morelos.morelia.gob.mx/ArchivosTransp2017/Articulo35/Informaci&#243;n%20P&#250;blica/FXXIII/SA-DCS-S-118-2016.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A182"/>
  <sheetViews>
    <sheetView tabSelected="1" topLeftCell="A4" zoomScaleNormal="100" workbookViewId="0">
      <pane ySplit="1" topLeftCell="A5" activePane="bottomLeft" state="frozen"/>
      <selection activeCell="A4" sqref="A4"/>
      <selection pane="bottomLeft" activeCell="A4" sqref="A4"/>
    </sheetView>
  </sheetViews>
  <sheetFormatPr baseColWidth="10" defaultRowHeight="15.75" x14ac:dyDescent="0.25"/>
  <cols>
    <col min="1" max="1" width="6.28515625" style="12" customWidth="1"/>
    <col min="2" max="2" width="13.140625" style="64" customWidth="1"/>
    <col min="3" max="3" width="13.140625" style="5" customWidth="1"/>
    <col min="4" max="4" width="19.28515625" style="5" customWidth="1"/>
    <col min="5" max="5" width="14.28515625" style="5" customWidth="1"/>
    <col min="6" max="6" width="12.5703125" style="5" customWidth="1"/>
    <col min="7" max="7" width="11.5703125" style="5" customWidth="1"/>
    <col min="8" max="8" width="27.28515625" style="5" customWidth="1"/>
    <col min="9" max="9" width="13.28515625" style="64" customWidth="1"/>
    <col min="10" max="10" width="16.85546875" style="64" customWidth="1"/>
    <col min="11" max="11" width="14.140625" style="5" customWidth="1"/>
    <col min="12" max="12" width="22.42578125" style="5" customWidth="1"/>
    <col min="13" max="13" width="16.85546875" style="5" customWidth="1"/>
    <col min="14" max="14" width="11.28515625" style="5" customWidth="1"/>
    <col min="15" max="15" width="15.7109375" style="5" customWidth="1"/>
    <col min="16" max="16" width="22.28515625" style="5" customWidth="1"/>
    <col min="17" max="17" width="13.140625" style="5" customWidth="1"/>
    <col min="18" max="18" width="14.28515625" style="5" bestFit="1" customWidth="1"/>
    <col min="19" max="19" width="12.5703125" style="5" customWidth="1"/>
    <col min="20" max="20" width="10.85546875" style="5" customWidth="1"/>
    <col min="21" max="21" width="12.28515625" style="5" customWidth="1"/>
    <col min="22" max="22" width="11.42578125" style="5" customWidth="1"/>
    <col min="23" max="23" width="14.28515625" style="5" customWidth="1"/>
    <col min="24" max="24" width="13.7109375" style="5" customWidth="1"/>
    <col min="25" max="25" width="14.85546875" style="5" customWidth="1"/>
    <col min="26" max="26" width="15.28515625" style="5" customWidth="1"/>
    <col min="27" max="27" width="19" style="5" customWidth="1"/>
    <col min="28" max="28" width="18.5703125" style="5" customWidth="1"/>
    <col min="29" max="29" width="16.85546875" style="5" customWidth="1"/>
    <col min="30" max="30" width="28.140625" style="5" customWidth="1"/>
    <col min="31" max="31" width="17.7109375" style="5" customWidth="1"/>
    <col min="32" max="32" width="22.140625" style="5" customWidth="1"/>
    <col min="33" max="33" width="20" style="5" customWidth="1"/>
    <col min="34" max="34" width="14.85546875" style="5" customWidth="1"/>
    <col min="35" max="35" width="13.28515625" style="5" customWidth="1"/>
    <col min="36" max="36" width="38.28515625" style="5" customWidth="1"/>
    <col min="37" max="37" width="13.140625" style="5" customWidth="1"/>
    <col min="38" max="38" width="13.85546875" style="5" customWidth="1"/>
    <col min="39" max="39" width="14.28515625" style="5" customWidth="1"/>
    <col min="40" max="40" width="16.28515625" style="5" customWidth="1"/>
    <col min="41" max="41" width="12.7109375" style="5" bestFit="1" customWidth="1"/>
    <col min="42" max="42" width="12.7109375" style="5" customWidth="1"/>
    <col min="43" max="43" width="14.140625" style="5" customWidth="1"/>
    <col min="44" max="45" width="16.85546875" style="5" customWidth="1"/>
    <col min="46" max="46" width="17.42578125" style="5" customWidth="1"/>
    <col min="47" max="47" width="15.7109375" style="5" customWidth="1"/>
    <col min="48" max="48" width="15.7109375" style="63" customWidth="1"/>
    <col min="49" max="49" width="13.140625" style="5" customWidth="1"/>
    <col min="50" max="50" width="14.28515625" style="5" customWidth="1"/>
    <col min="51" max="51" width="12.5703125" style="5" customWidth="1"/>
    <col min="52" max="53" width="13.7109375" style="5" customWidth="1"/>
    <col min="54" max="16384" width="11.42578125" style="5"/>
  </cols>
  <sheetData>
    <row r="1" spans="1:53" ht="39" customHeight="1" x14ac:dyDescent="0.2">
      <c r="B1" s="109" t="s">
        <v>84</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row>
    <row r="2" spans="1:53" ht="15" customHeight="1" x14ac:dyDescent="0.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row>
    <row r="3" spans="1:53" ht="11.25" x14ac:dyDescent="0.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row>
    <row r="4" spans="1:53" ht="60.75" customHeight="1" x14ac:dyDescent="0.2">
      <c r="A4" s="5"/>
      <c r="B4" s="117" t="s">
        <v>745</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row>
    <row r="5" spans="1:53" ht="11.25" customHeight="1" x14ac:dyDescent="0.2">
      <c r="A5" s="5"/>
      <c r="B5" s="118" t="s">
        <v>728</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row>
    <row r="6" spans="1:53" ht="39" customHeight="1" x14ac:dyDescent="0.2">
      <c r="A6" s="5"/>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row>
    <row r="7" spans="1:53" x14ac:dyDescent="0.25">
      <c r="A7" s="5"/>
    </row>
    <row r="8" spans="1:53" ht="11.25" customHeight="1" x14ac:dyDescent="0.2">
      <c r="A8" s="5"/>
      <c r="B8" s="65"/>
      <c r="C8" s="59"/>
      <c r="D8" s="59"/>
      <c r="E8" s="59"/>
      <c r="F8" s="59"/>
      <c r="G8" s="59"/>
      <c r="H8" s="59"/>
      <c r="I8" s="122" t="s">
        <v>1</v>
      </c>
      <c r="J8" s="110"/>
      <c r="K8" s="110"/>
      <c r="L8" s="110"/>
      <c r="M8" s="110"/>
      <c r="N8" s="110"/>
      <c r="O8" s="110"/>
      <c r="P8" s="110"/>
      <c r="Q8" s="123"/>
      <c r="V8" s="57"/>
      <c r="W8" s="57"/>
      <c r="X8" s="57"/>
      <c r="Y8" s="57"/>
      <c r="Z8" s="57"/>
      <c r="AA8" s="57"/>
      <c r="AB8" s="57"/>
      <c r="AC8" s="57"/>
      <c r="AD8" s="57"/>
      <c r="AE8" s="57"/>
      <c r="AF8" s="57"/>
      <c r="AG8" s="57"/>
      <c r="AH8" s="57"/>
      <c r="AI8" s="57"/>
      <c r="AJ8" s="57"/>
      <c r="AK8" s="57"/>
      <c r="AU8" s="57"/>
      <c r="AV8" s="60"/>
      <c r="AW8" s="57"/>
      <c r="AX8" s="57"/>
      <c r="AY8" s="57"/>
      <c r="AZ8" s="57"/>
      <c r="BA8" s="57"/>
    </row>
    <row r="9" spans="1:53" ht="16.5" thickBot="1" x14ac:dyDescent="0.25">
      <c r="A9" s="5"/>
      <c r="B9" s="65"/>
      <c r="C9" s="59"/>
      <c r="D9" s="59"/>
      <c r="E9" s="59"/>
      <c r="F9" s="59"/>
      <c r="G9" s="59"/>
      <c r="H9" s="59"/>
      <c r="I9" s="119" t="s">
        <v>729</v>
      </c>
      <c r="J9" s="120"/>
      <c r="K9" s="120"/>
      <c r="L9" s="120"/>
      <c r="M9" s="120"/>
      <c r="N9" s="120"/>
      <c r="O9" s="120"/>
      <c r="P9" s="120"/>
      <c r="Q9" s="121"/>
      <c r="V9" s="58"/>
      <c r="W9" s="58"/>
      <c r="X9" s="58"/>
      <c r="Y9" s="58"/>
      <c r="Z9" s="58"/>
      <c r="AA9" s="58"/>
      <c r="AB9" s="58"/>
      <c r="AC9" s="58"/>
      <c r="AD9" s="58"/>
      <c r="AE9" s="58"/>
      <c r="AF9" s="58"/>
      <c r="AG9" s="58"/>
      <c r="AH9" s="58"/>
      <c r="AI9" s="58"/>
      <c r="AJ9" s="58"/>
      <c r="AK9" s="58"/>
      <c r="AU9" s="58"/>
      <c r="AV9" s="61"/>
      <c r="AW9" s="58"/>
      <c r="AX9" s="58"/>
      <c r="AY9" s="58"/>
      <c r="AZ9" s="58"/>
      <c r="BA9" s="58"/>
    </row>
    <row r="10" spans="1:53" ht="24" thickBot="1" x14ac:dyDescent="0.4">
      <c r="B10" s="126" t="s">
        <v>732</v>
      </c>
      <c r="C10" s="127"/>
      <c r="F10" s="126" t="s">
        <v>733</v>
      </c>
      <c r="G10" s="127"/>
    </row>
    <row r="11" spans="1:53" ht="48" customHeight="1" thickBot="1" x14ac:dyDescent="0.25">
      <c r="B11" s="111" t="s">
        <v>2</v>
      </c>
      <c r="C11" s="111"/>
      <c r="D11" s="112"/>
      <c r="E11" s="112"/>
      <c r="F11" s="111" t="s">
        <v>3</v>
      </c>
      <c r="G11" s="111"/>
      <c r="H11" s="112"/>
      <c r="I11" s="128" t="s">
        <v>4</v>
      </c>
      <c r="J11" s="129"/>
      <c r="K11" s="129"/>
      <c r="L11" s="129"/>
      <c r="M11" s="129"/>
      <c r="N11" s="129"/>
      <c r="O11" s="129"/>
      <c r="P11" s="129"/>
      <c r="Q11" s="129"/>
      <c r="R11" s="129"/>
      <c r="S11" s="130"/>
      <c r="T11" s="112" t="s">
        <v>5</v>
      </c>
      <c r="U11" s="112"/>
      <c r="V11" s="112"/>
      <c r="W11" s="112"/>
      <c r="X11" s="112"/>
      <c r="Y11" s="112" t="s">
        <v>6</v>
      </c>
      <c r="Z11" s="112"/>
      <c r="AA11" s="112"/>
      <c r="AB11" s="112"/>
      <c r="AC11" s="112"/>
      <c r="AD11" s="112"/>
      <c r="AE11" s="112"/>
      <c r="AF11" s="112"/>
      <c r="AG11" s="112"/>
      <c r="AH11" s="112" t="s">
        <v>7</v>
      </c>
      <c r="AI11" s="112"/>
      <c r="AJ11" s="112"/>
      <c r="AK11" s="112"/>
      <c r="AL11" s="112"/>
      <c r="AM11" s="112"/>
      <c r="AN11" s="112"/>
      <c r="AO11" s="112"/>
      <c r="AP11" s="112"/>
      <c r="AQ11" s="112"/>
      <c r="AR11" s="112" t="s">
        <v>8</v>
      </c>
      <c r="AS11" s="112"/>
      <c r="AT11" s="112"/>
      <c r="AU11" s="112"/>
      <c r="AV11" s="112"/>
      <c r="AW11" s="112"/>
      <c r="AX11" s="112"/>
      <c r="AY11" s="112"/>
      <c r="AZ11" s="112"/>
      <c r="BA11" s="112"/>
    </row>
    <row r="12" spans="1:53" ht="40.5" customHeight="1" thickBot="1" x14ac:dyDescent="0.25">
      <c r="B12" s="134" t="s">
        <v>10</v>
      </c>
      <c r="C12" s="112" t="s">
        <v>11</v>
      </c>
      <c r="D12" s="112" t="s">
        <v>12</v>
      </c>
      <c r="E12" s="112" t="s">
        <v>13</v>
      </c>
      <c r="F12" s="112" t="s">
        <v>14</v>
      </c>
      <c r="G12" s="112" t="s">
        <v>15</v>
      </c>
      <c r="H12" s="112" t="s">
        <v>16</v>
      </c>
      <c r="I12" s="131" t="s">
        <v>10</v>
      </c>
      <c r="J12" s="131" t="s">
        <v>739</v>
      </c>
      <c r="K12" s="125" t="s">
        <v>17</v>
      </c>
      <c r="L12" s="125" t="s">
        <v>18</v>
      </c>
      <c r="M12" s="125" t="s">
        <v>19</v>
      </c>
      <c r="N12" s="133" t="s">
        <v>20</v>
      </c>
      <c r="O12" s="113" t="s">
        <v>21</v>
      </c>
      <c r="P12" s="113" t="s">
        <v>22</v>
      </c>
      <c r="Q12" s="113" t="s">
        <v>23</v>
      </c>
      <c r="R12" s="113" t="s">
        <v>24</v>
      </c>
      <c r="S12" s="113" t="s">
        <v>25</v>
      </c>
      <c r="T12" s="113" t="s">
        <v>26</v>
      </c>
      <c r="U12" s="113" t="s">
        <v>27</v>
      </c>
      <c r="V12" s="113" t="s">
        <v>28</v>
      </c>
      <c r="W12" s="113" t="s">
        <v>29</v>
      </c>
      <c r="X12" s="113" t="s">
        <v>30</v>
      </c>
      <c r="Y12" s="116" t="s">
        <v>31</v>
      </c>
      <c r="Z12" s="111" t="s">
        <v>32</v>
      </c>
      <c r="AA12" s="111"/>
      <c r="AB12" s="111"/>
      <c r="AC12" s="116" t="s">
        <v>33</v>
      </c>
      <c r="AD12" s="116" t="s">
        <v>34</v>
      </c>
      <c r="AE12" s="116" t="s">
        <v>35</v>
      </c>
      <c r="AF12" s="116" t="s">
        <v>36</v>
      </c>
      <c r="AG12" s="111" t="s">
        <v>37</v>
      </c>
      <c r="AH12" s="111" t="s">
        <v>38</v>
      </c>
      <c r="AI12" s="111" t="s">
        <v>39</v>
      </c>
      <c r="AJ12" s="115" t="s">
        <v>40</v>
      </c>
      <c r="AK12" s="115" t="s">
        <v>41</v>
      </c>
      <c r="AL12" s="115" t="s">
        <v>42</v>
      </c>
      <c r="AM12" s="115" t="s">
        <v>43</v>
      </c>
      <c r="AN12" s="113" t="s">
        <v>44</v>
      </c>
      <c r="AO12" s="113" t="s">
        <v>45</v>
      </c>
      <c r="AP12" s="113" t="s">
        <v>46</v>
      </c>
      <c r="AQ12" s="116" t="s">
        <v>47</v>
      </c>
      <c r="AR12" s="111" t="s">
        <v>48</v>
      </c>
      <c r="AS12" s="111" t="s">
        <v>49</v>
      </c>
      <c r="AT12" s="124" t="s">
        <v>50</v>
      </c>
      <c r="AU12" s="113" t="s">
        <v>51</v>
      </c>
      <c r="AV12" s="113" t="s">
        <v>52</v>
      </c>
      <c r="AW12" s="113" t="s">
        <v>53</v>
      </c>
      <c r="AX12" s="113" t="s">
        <v>54</v>
      </c>
      <c r="AY12" s="113" t="s">
        <v>55</v>
      </c>
      <c r="AZ12" s="113" t="s">
        <v>56</v>
      </c>
      <c r="BA12" s="113" t="s">
        <v>57</v>
      </c>
    </row>
    <row r="13" spans="1:53" ht="77.25" customHeight="1" x14ac:dyDescent="0.2">
      <c r="B13" s="135"/>
      <c r="C13" s="114"/>
      <c r="D13" s="114"/>
      <c r="E13" s="114"/>
      <c r="F13" s="114"/>
      <c r="G13" s="114"/>
      <c r="H13" s="114"/>
      <c r="I13" s="132"/>
      <c r="J13" s="132"/>
      <c r="K13" s="125"/>
      <c r="L13" s="125"/>
      <c r="M13" s="125"/>
      <c r="N13" s="133"/>
      <c r="O13" s="113"/>
      <c r="P13" s="113"/>
      <c r="Q13" s="113"/>
      <c r="R13" s="113"/>
      <c r="S13" s="113"/>
      <c r="T13" s="113"/>
      <c r="U13" s="113"/>
      <c r="V13" s="113"/>
      <c r="W13" s="113"/>
      <c r="X13" s="113"/>
      <c r="Y13" s="116"/>
      <c r="Z13" s="6" t="s">
        <v>74</v>
      </c>
      <c r="AA13" s="7" t="s">
        <v>75</v>
      </c>
      <c r="AB13" s="7" t="s">
        <v>76</v>
      </c>
      <c r="AC13" s="116"/>
      <c r="AD13" s="116"/>
      <c r="AE13" s="116"/>
      <c r="AF13" s="116"/>
      <c r="AG13" s="114"/>
      <c r="AH13" s="114"/>
      <c r="AI13" s="114"/>
      <c r="AJ13" s="115"/>
      <c r="AK13" s="115"/>
      <c r="AL13" s="115"/>
      <c r="AM13" s="115"/>
      <c r="AN13" s="113"/>
      <c r="AO13" s="113"/>
      <c r="AP13" s="113"/>
      <c r="AQ13" s="116"/>
      <c r="AR13" s="114"/>
      <c r="AS13" s="114"/>
      <c r="AT13" s="124"/>
      <c r="AU13" s="113"/>
      <c r="AV13" s="113"/>
      <c r="AW13" s="113"/>
      <c r="AX13" s="113"/>
      <c r="AY13" s="113"/>
      <c r="AZ13" s="113"/>
      <c r="BA13" s="113"/>
    </row>
    <row r="14" spans="1:53" ht="111" customHeight="1" x14ac:dyDescent="0.2">
      <c r="B14" s="70">
        <v>2017</v>
      </c>
      <c r="C14" s="71" t="s">
        <v>130</v>
      </c>
      <c r="D14" s="71" t="s">
        <v>100</v>
      </c>
      <c r="E14" s="71" t="s">
        <v>100</v>
      </c>
      <c r="F14" s="71" t="s">
        <v>254</v>
      </c>
      <c r="G14" s="71" t="s">
        <v>86</v>
      </c>
      <c r="H14" s="71" t="s">
        <v>101</v>
      </c>
      <c r="I14" s="72">
        <v>2017</v>
      </c>
      <c r="J14" s="91" t="s">
        <v>735</v>
      </c>
      <c r="K14" s="73" t="s">
        <v>77</v>
      </c>
      <c r="L14" s="73" t="s">
        <v>78</v>
      </c>
      <c r="M14" s="74">
        <v>179200</v>
      </c>
      <c r="N14" s="73" t="s">
        <v>717</v>
      </c>
      <c r="O14" s="73" t="s">
        <v>291</v>
      </c>
      <c r="P14" s="73" t="s">
        <v>94</v>
      </c>
      <c r="Q14" s="73" t="s">
        <v>87</v>
      </c>
      <c r="R14" s="75">
        <v>42979</v>
      </c>
      <c r="S14" s="75">
        <v>43100</v>
      </c>
      <c r="T14" s="73" t="s">
        <v>79</v>
      </c>
      <c r="U14" s="73" t="s">
        <v>80</v>
      </c>
      <c r="V14" s="73" t="s">
        <v>102</v>
      </c>
      <c r="W14" s="73" t="s">
        <v>103</v>
      </c>
      <c r="X14" s="73" t="s">
        <v>89</v>
      </c>
      <c r="Y14" s="71" t="s">
        <v>714</v>
      </c>
      <c r="Z14" s="76" t="s">
        <v>252</v>
      </c>
      <c r="AA14" s="76" t="s">
        <v>252</v>
      </c>
      <c r="AB14" s="76" t="s">
        <v>252</v>
      </c>
      <c r="AC14" s="71" t="str">
        <f>Y14</f>
        <v>Televisión Marmor S.A.de C.V.</v>
      </c>
      <c r="AD14" s="77" t="s">
        <v>436</v>
      </c>
      <c r="AE14" s="78" t="s">
        <v>104</v>
      </c>
      <c r="AF14" s="78" t="s">
        <v>253</v>
      </c>
      <c r="AG14" s="73" t="s">
        <v>255</v>
      </c>
      <c r="AH14" s="73" t="s">
        <v>81</v>
      </c>
      <c r="AI14" s="73" t="s">
        <v>81</v>
      </c>
      <c r="AJ14" s="73" t="s">
        <v>718</v>
      </c>
      <c r="AK14" s="79">
        <f>M14</f>
        <v>179200</v>
      </c>
      <c r="AL14" s="79">
        <f>AK14</f>
        <v>179200</v>
      </c>
      <c r="AM14" s="79">
        <f>44800*0</f>
        <v>0</v>
      </c>
      <c r="AN14" s="73" t="s">
        <v>95</v>
      </c>
      <c r="AO14" s="80">
        <v>28942242.600000001</v>
      </c>
      <c r="AP14" s="81" t="s">
        <v>252</v>
      </c>
      <c r="AQ14" s="79">
        <f>M14</f>
        <v>179200</v>
      </c>
      <c r="AR14" s="27">
        <f>R14</f>
        <v>42979</v>
      </c>
      <c r="AS14" s="20" t="str">
        <f>N14</f>
        <v>TMMEJ/COT/DCS/064/2017</v>
      </c>
      <c r="AT14" s="71" t="str">
        <f>AJ14</f>
        <v>Difusión y Divulgación de los proyectos y avances de las diferentes actividdes que realiza e Ayuntamiento de Morelia, Michoacán.</v>
      </c>
      <c r="AU14" s="93" t="s">
        <v>746</v>
      </c>
      <c r="AV14" s="71" t="s">
        <v>91</v>
      </c>
      <c r="AW14" s="21">
        <f>M14</f>
        <v>179200</v>
      </c>
      <c r="AX14" s="21">
        <f>AW14</f>
        <v>179200</v>
      </c>
      <c r="AY14" s="27">
        <f t="shared" ref="AY14:AZ24" si="0">R14</f>
        <v>42979</v>
      </c>
      <c r="AZ14" s="27">
        <f t="shared" si="0"/>
        <v>43100</v>
      </c>
      <c r="BA14" s="20" t="s">
        <v>252</v>
      </c>
    </row>
    <row r="15" spans="1:53" ht="111" customHeight="1" x14ac:dyDescent="0.2">
      <c r="B15" s="67">
        <v>2017</v>
      </c>
      <c r="C15" s="10" t="s">
        <v>130</v>
      </c>
      <c r="D15" s="10" t="s">
        <v>100</v>
      </c>
      <c r="E15" s="10" t="s">
        <v>100</v>
      </c>
      <c r="F15" s="10" t="s">
        <v>254</v>
      </c>
      <c r="G15" s="10" t="s">
        <v>86</v>
      </c>
      <c r="H15" s="10" t="s">
        <v>101</v>
      </c>
      <c r="I15" s="66">
        <v>2017</v>
      </c>
      <c r="J15" s="91" t="s">
        <v>735</v>
      </c>
      <c r="K15" s="11" t="s">
        <v>77</v>
      </c>
      <c r="L15" s="11" t="s">
        <v>78</v>
      </c>
      <c r="M15" s="13">
        <v>240000</v>
      </c>
      <c r="N15" s="11" t="s">
        <v>708</v>
      </c>
      <c r="O15" s="11" t="s">
        <v>291</v>
      </c>
      <c r="P15" s="11" t="s">
        <v>94</v>
      </c>
      <c r="Q15" s="11" t="s">
        <v>87</v>
      </c>
      <c r="R15" s="26">
        <v>42887</v>
      </c>
      <c r="S15" s="26">
        <v>43008</v>
      </c>
      <c r="T15" s="11" t="s">
        <v>79</v>
      </c>
      <c r="U15" s="11" t="s">
        <v>80</v>
      </c>
      <c r="V15" s="11" t="s">
        <v>102</v>
      </c>
      <c r="W15" s="11" t="s">
        <v>103</v>
      </c>
      <c r="X15" s="11" t="s">
        <v>89</v>
      </c>
      <c r="Y15" s="10" t="s">
        <v>148</v>
      </c>
      <c r="Z15" s="49" t="s">
        <v>252</v>
      </c>
      <c r="AA15" s="49" t="s">
        <v>252</v>
      </c>
      <c r="AB15" s="49" t="s">
        <v>252</v>
      </c>
      <c r="AC15" s="10" t="str">
        <f>Y15</f>
        <v>Corporación Morelia Multimedia S.A de C.V</v>
      </c>
      <c r="AD15" s="51" t="s">
        <v>149</v>
      </c>
      <c r="AE15" s="16" t="s">
        <v>104</v>
      </c>
      <c r="AF15" s="16" t="s">
        <v>253</v>
      </c>
      <c r="AG15" s="11" t="s">
        <v>255</v>
      </c>
      <c r="AH15" s="11" t="s">
        <v>81</v>
      </c>
      <c r="AI15" s="11" t="s">
        <v>81</v>
      </c>
      <c r="AJ15" s="11" t="s">
        <v>709</v>
      </c>
      <c r="AK15" s="17">
        <f>M15</f>
        <v>240000</v>
      </c>
      <c r="AL15" s="17">
        <f>AK15</f>
        <v>240000</v>
      </c>
      <c r="AM15" s="17">
        <f>60000*2</f>
        <v>120000</v>
      </c>
      <c r="AN15" s="11" t="s">
        <v>95</v>
      </c>
      <c r="AO15" s="29">
        <v>28942242.600000001</v>
      </c>
      <c r="AP15" s="30" t="s">
        <v>252</v>
      </c>
      <c r="AQ15" s="17">
        <f>M15</f>
        <v>240000</v>
      </c>
      <c r="AR15" s="27">
        <f>R15</f>
        <v>42887</v>
      </c>
      <c r="AS15" s="20" t="str">
        <f>N15</f>
        <v>TMMEJ/COT/DCS/049/2017</v>
      </c>
      <c r="AT15" s="10" t="str">
        <f>AJ15</f>
        <v>Servicios de difusión de mensajes en radio, para la divulgación de los proyectos y avances de las diferentes actividades que realiza el H. Ayuntamiento de Morelia para lograr una mejor ciudad para todos sus habitantes.</v>
      </c>
      <c r="AU15" s="93" t="s">
        <v>746</v>
      </c>
      <c r="AV15" s="10" t="s">
        <v>91</v>
      </c>
      <c r="AW15" s="21">
        <f>M15</f>
        <v>240000</v>
      </c>
      <c r="AX15" s="21">
        <f>AW15</f>
        <v>240000</v>
      </c>
      <c r="AY15" s="27">
        <f t="shared" si="0"/>
        <v>42887</v>
      </c>
      <c r="AZ15" s="27">
        <f t="shared" si="0"/>
        <v>43008</v>
      </c>
      <c r="BA15" s="20" t="s">
        <v>710</v>
      </c>
    </row>
    <row r="16" spans="1:53" s="12" customFormat="1" ht="123.75" x14ac:dyDescent="0.2">
      <c r="A16" s="56"/>
      <c r="B16" s="67">
        <v>2017</v>
      </c>
      <c r="C16" s="10" t="s">
        <v>130</v>
      </c>
      <c r="D16" s="10" t="s">
        <v>100</v>
      </c>
      <c r="E16" s="10" t="s">
        <v>100</v>
      </c>
      <c r="F16" s="10" t="s">
        <v>254</v>
      </c>
      <c r="G16" s="10" t="s">
        <v>86</v>
      </c>
      <c r="H16" s="10" t="s">
        <v>101</v>
      </c>
      <c r="I16" s="66">
        <v>2017</v>
      </c>
      <c r="J16" s="91" t="s">
        <v>735</v>
      </c>
      <c r="K16" s="11" t="s">
        <v>77</v>
      </c>
      <c r="L16" s="11" t="s">
        <v>78</v>
      </c>
      <c r="M16" s="13">
        <v>180000</v>
      </c>
      <c r="N16" s="11" t="s">
        <v>711</v>
      </c>
      <c r="O16" s="11" t="s">
        <v>291</v>
      </c>
      <c r="P16" s="11" t="s">
        <v>94</v>
      </c>
      <c r="Q16" s="11" t="s">
        <v>87</v>
      </c>
      <c r="R16" s="26">
        <v>43009</v>
      </c>
      <c r="S16" s="26">
        <v>43100</v>
      </c>
      <c r="T16" s="11" t="s">
        <v>79</v>
      </c>
      <c r="U16" s="11" t="s">
        <v>80</v>
      </c>
      <c r="V16" s="11" t="s">
        <v>102</v>
      </c>
      <c r="W16" s="11" t="s">
        <v>103</v>
      </c>
      <c r="X16" s="11" t="s">
        <v>89</v>
      </c>
      <c r="Y16" s="10" t="s">
        <v>148</v>
      </c>
      <c r="Z16" s="49" t="s">
        <v>252</v>
      </c>
      <c r="AA16" s="49" t="s">
        <v>252</v>
      </c>
      <c r="AB16" s="49" t="s">
        <v>252</v>
      </c>
      <c r="AC16" s="10" t="str">
        <f>Y16</f>
        <v>Corporación Morelia Multimedia S.A de C.V</v>
      </c>
      <c r="AD16" s="51" t="s">
        <v>149</v>
      </c>
      <c r="AE16" s="16" t="s">
        <v>104</v>
      </c>
      <c r="AF16" s="16" t="s">
        <v>253</v>
      </c>
      <c r="AG16" s="11" t="s">
        <v>255</v>
      </c>
      <c r="AH16" s="11" t="s">
        <v>81</v>
      </c>
      <c r="AI16" s="11" t="s">
        <v>81</v>
      </c>
      <c r="AJ16" s="11" t="s">
        <v>712</v>
      </c>
      <c r="AK16" s="17">
        <f>M16</f>
        <v>180000</v>
      </c>
      <c r="AL16" s="17">
        <f>AK16</f>
        <v>180000</v>
      </c>
      <c r="AM16" s="17">
        <f>60000*0</f>
        <v>0</v>
      </c>
      <c r="AN16" s="11" t="s">
        <v>95</v>
      </c>
      <c r="AO16" s="29">
        <v>28942242.600000001</v>
      </c>
      <c r="AP16" s="30" t="s">
        <v>252</v>
      </c>
      <c r="AQ16" s="17">
        <f>M16</f>
        <v>180000</v>
      </c>
      <c r="AR16" s="27">
        <f>R16</f>
        <v>43009</v>
      </c>
      <c r="AS16" s="20" t="str">
        <f>N16</f>
        <v>TMMEJ/COT/DCS/050/2017</v>
      </c>
      <c r="AT16" s="10" t="str">
        <f>AJ16</f>
        <v>Servicios de difusión de mensajes en radio, para dar a conocer a la ciudadania de Morelia en general, las acciones, actividades, programas y campañas realizadas por el H. Ayuntamiento de Morelia en favor de los morelianos.</v>
      </c>
      <c r="AU16" s="93" t="s">
        <v>746</v>
      </c>
      <c r="AV16" s="10" t="s">
        <v>91</v>
      </c>
      <c r="AW16" s="21">
        <f>M16</f>
        <v>180000</v>
      </c>
      <c r="AX16" s="21">
        <f>AW16</f>
        <v>180000</v>
      </c>
      <c r="AY16" s="27">
        <f t="shared" si="0"/>
        <v>43009</v>
      </c>
      <c r="AZ16" s="27">
        <f t="shared" si="0"/>
        <v>43100</v>
      </c>
      <c r="BA16" s="20" t="s">
        <v>252</v>
      </c>
    </row>
    <row r="17" spans="1:53" s="12" customFormat="1" ht="146.25" customHeight="1" x14ac:dyDescent="0.2">
      <c r="A17" s="56"/>
      <c r="B17" s="67">
        <v>2017</v>
      </c>
      <c r="C17" s="10" t="s">
        <v>130</v>
      </c>
      <c r="D17" s="10" t="s">
        <v>100</v>
      </c>
      <c r="E17" s="10" t="s">
        <v>100</v>
      </c>
      <c r="F17" s="10" t="s">
        <v>254</v>
      </c>
      <c r="G17" s="10" t="s">
        <v>86</v>
      </c>
      <c r="H17" s="10" t="s">
        <v>101</v>
      </c>
      <c r="I17" s="66">
        <v>2017</v>
      </c>
      <c r="J17" s="91" t="s">
        <v>735</v>
      </c>
      <c r="K17" s="11" t="s">
        <v>77</v>
      </c>
      <c r="L17" s="11" t="s">
        <v>78</v>
      </c>
      <c r="M17" s="13">
        <v>293700</v>
      </c>
      <c r="N17" s="11" t="s">
        <v>701</v>
      </c>
      <c r="O17" s="11" t="s">
        <v>291</v>
      </c>
      <c r="P17" s="4" t="s">
        <v>94</v>
      </c>
      <c r="Q17" s="4" t="s">
        <v>87</v>
      </c>
      <c r="R17" s="26">
        <v>42917</v>
      </c>
      <c r="S17" s="26">
        <v>42643</v>
      </c>
      <c r="T17" s="11" t="s">
        <v>79</v>
      </c>
      <c r="U17" s="11" t="s">
        <v>80</v>
      </c>
      <c r="V17" s="11" t="s">
        <v>102</v>
      </c>
      <c r="W17" s="11" t="s">
        <v>103</v>
      </c>
      <c r="X17" s="11" t="s">
        <v>89</v>
      </c>
      <c r="Y17" s="10" t="s">
        <v>167</v>
      </c>
      <c r="Z17" s="28" t="s">
        <v>252</v>
      </c>
      <c r="AA17" s="28" t="s">
        <v>252</v>
      </c>
      <c r="AB17" s="28" t="s">
        <v>252</v>
      </c>
      <c r="AC17" s="10" t="str">
        <f t="shared" ref="AC17:AC24" si="1">Y17</f>
        <v>Morelia Stereo S.A de C.V</v>
      </c>
      <c r="AD17" s="32" t="s">
        <v>168</v>
      </c>
      <c r="AE17" s="16" t="s">
        <v>104</v>
      </c>
      <c r="AF17" s="16" t="s">
        <v>253</v>
      </c>
      <c r="AG17" s="11" t="s">
        <v>259</v>
      </c>
      <c r="AH17" s="11" t="s">
        <v>81</v>
      </c>
      <c r="AI17" s="11" t="s">
        <v>81</v>
      </c>
      <c r="AJ17" s="11" t="s">
        <v>699</v>
      </c>
      <c r="AK17" s="17">
        <f t="shared" ref="AK17:AK24" si="2">M17</f>
        <v>293700</v>
      </c>
      <c r="AL17" s="17">
        <f t="shared" ref="AL17:AL24" si="3">AK17</f>
        <v>293700</v>
      </c>
      <c r="AM17" s="17">
        <f>97900*1</f>
        <v>97900</v>
      </c>
      <c r="AN17" s="11" t="s">
        <v>95</v>
      </c>
      <c r="AO17" s="29">
        <v>28942242.600000001</v>
      </c>
      <c r="AP17" s="30" t="s">
        <v>252</v>
      </c>
      <c r="AQ17" s="17">
        <f t="shared" ref="AQ17:AQ24" si="4">M17</f>
        <v>293700</v>
      </c>
      <c r="AR17" s="27">
        <f t="shared" ref="AR17:AR24" si="5">R17</f>
        <v>42917</v>
      </c>
      <c r="AS17" s="20" t="str">
        <f t="shared" ref="AS17:AS24" si="6">N17</f>
        <v>TMMEJ/COT/DCS/041/2017</v>
      </c>
      <c r="AT17" s="10" t="str">
        <f t="shared" ref="AT17:AT24" si="7">AJ17</f>
        <v>Difusión de mensajes sobre programas y actividades del Ayuntamiento de Morelia, mediante spots de radio.</v>
      </c>
      <c r="AU17" s="93" t="s">
        <v>746</v>
      </c>
      <c r="AV17" s="10" t="s">
        <v>91</v>
      </c>
      <c r="AW17" s="21">
        <f t="shared" ref="AW17:AW24" si="8">M17</f>
        <v>293700</v>
      </c>
      <c r="AX17" s="21">
        <f t="shared" ref="AX17:AX24" si="9">AW17</f>
        <v>293700</v>
      </c>
      <c r="AY17" s="27">
        <f t="shared" si="0"/>
        <v>42917</v>
      </c>
      <c r="AZ17" s="27">
        <f t="shared" si="0"/>
        <v>42643</v>
      </c>
      <c r="BA17" s="20" t="s">
        <v>702</v>
      </c>
    </row>
    <row r="18" spans="1:53" s="12" customFormat="1" ht="123.75" x14ac:dyDescent="0.2">
      <c r="B18" s="67">
        <v>2017</v>
      </c>
      <c r="C18" s="10" t="s">
        <v>130</v>
      </c>
      <c r="D18" s="10" t="s">
        <v>100</v>
      </c>
      <c r="E18" s="10" t="s">
        <v>100</v>
      </c>
      <c r="F18" s="10" t="s">
        <v>254</v>
      </c>
      <c r="G18" s="10" t="s">
        <v>86</v>
      </c>
      <c r="H18" s="10" t="s">
        <v>101</v>
      </c>
      <c r="I18" s="66">
        <v>2017</v>
      </c>
      <c r="J18" s="91" t="s">
        <v>735</v>
      </c>
      <c r="K18" s="11" t="s">
        <v>77</v>
      </c>
      <c r="L18" s="11" t="s">
        <v>78</v>
      </c>
      <c r="M18" s="13">
        <v>293700</v>
      </c>
      <c r="N18" s="11" t="s">
        <v>703</v>
      </c>
      <c r="O18" s="11" t="s">
        <v>291</v>
      </c>
      <c r="P18" s="4" t="s">
        <v>94</v>
      </c>
      <c r="Q18" s="4" t="s">
        <v>87</v>
      </c>
      <c r="R18" s="26">
        <v>43009</v>
      </c>
      <c r="S18" s="26">
        <v>42735</v>
      </c>
      <c r="T18" s="11" t="s">
        <v>79</v>
      </c>
      <c r="U18" s="11" t="s">
        <v>80</v>
      </c>
      <c r="V18" s="11" t="s">
        <v>102</v>
      </c>
      <c r="W18" s="11" t="s">
        <v>103</v>
      </c>
      <c r="X18" s="11" t="s">
        <v>89</v>
      </c>
      <c r="Y18" s="10" t="s">
        <v>167</v>
      </c>
      <c r="Z18" s="28" t="s">
        <v>252</v>
      </c>
      <c r="AA18" s="28" t="s">
        <v>252</v>
      </c>
      <c r="AB18" s="28" t="s">
        <v>252</v>
      </c>
      <c r="AC18" s="10" t="str">
        <f t="shared" si="1"/>
        <v>Morelia Stereo S.A de C.V</v>
      </c>
      <c r="AD18" s="32" t="s">
        <v>168</v>
      </c>
      <c r="AE18" s="16" t="s">
        <v>104</v>
      </c>
      <c r="AF18" s="16" t="s">
        <v>253</v>
      </c>
      <c r="AG18" s="11" t="s">
        <v>259</v>
      </c>
      <c r="AH18" s="11" t="s">
        <v>81</v>
      </c>
      <c r="AI18" s="11" t="s">
        <v>81</v>
      </c>
      <c r="AJ18" s="11" t="s">
        <v>699</v>
      </c>
      <c r="AK18" s="17">
        <f t="shared" si="2"/>
        <v>293700</v>
      </c>
      <c r="AL18" s="17">
        <f t="shared" si="3"/>
        <v>293700</v>
      </c>
      <c r="AM18" s="17">
        <f>97900*0</f>
        <v>0</v>
      </c>
      <c r="AN18" s="11" t="s">
        <v>95</v>
      </c>
      <c r="AO18" s="29">
        <v>28942242.600000001</v>
      </c>
      <c r="AP18" s="30" t="s">
        <v>252</v>
      </c>
      <c r="AQ18" s="17">
        <f t="shared" si="4"/>
        <v>293700</v>
      </c>
      <c r="AR18" s="27">
        <f t="shared" si="5"/>
        <v>43009</v>
      </c>
      <c r="AS18" s="20" t="str">
        <f t="shared" si="6"/>
        <v>TMMEJ/COT/DCS/042/2017</v>
      </c>
      <c r="AT18" s="10" t="str">
        <f t="shared" si="7"/>
        <v>Difusión de mensajes sobre programas y actividades del Ayuntamiento de Morelia, mediante spots de radio.</v>
      </c>
      <c r="AU18" s="93" t="s">
        <v>746</v>
      </c>
      <c r="AV18" s="10" t="s">
        <v>91</v>
      </c>
      <c r="AW18" s="21">
        <f t="shared" si="8"/>
        <v>293700</v>
      </c>
      <c r="AX18" s="21">
        <f t="shared" si="9"/>
        <v>293700</v>
      </c>
      <c r="AY18" s="27">
        <f t="shared" si="0"/>
        <v>43009</v>
      </c>
      <c r="AZ18" s="27">
        <f t="shared" si="0"/>
        <v>42735</v>
      </c>
      <c r="BA18" s="20" t="s">
        <v>252</v>
      </c>
    </row>
    <row r="19" spans="1:53" s="12" customFormat="1" ht="191.25" customHeight="1" x14ac:dyDescent="0.2">
      <c r="B19" s="67">
        <v>2017</v>
      </c>
      <c r="C19" s="10" t="s">
        <v>130</v>
      </c>
      <c r="D19" s="10" t="s">
        <v>100</v>
      </c>
      <c r="E19" s="10" t="s">
        <v>100</v>
      </c>
      <c r="F19" s="10" t="s">
        <v>254</v>
      </c>
      <c r="G19" s="10" t="s">
        <v>86</v>
      </c>
      <c r="H19" s="10" t="s">
        <v>101</v>
      </c>
      <c r="I19" s="66">
        <v>2017</v>
      </c>
      <c r="J19" s="91" t="s">
        <v>735</v>
      </c>
      <c r="K19" s="11" t="s">
        <v>77</v>
      </c>
      <c r="L19" s="11" t="s">
        <v>78</v>
      </c>
      <c r="M19" s="13">
        <v>330000</v>
      </c>
      <c r="N19" s="11" t="s">
        <v>173</v>
      </c>
      <c r="O19" s="11" t="s">
        <v>90</v>
      </c>
      <c r="P19" s="11" t="s">
        <v>94</v>
      </c>
      <c r="Q19" s="11" t="s">
        <v>87</v>
      </c>
      <c r="R19" s="26">
        <v>42917</v>
      </c>
      <c r="S19" s="26">
        <v>43100</v>
      </c>
      <c r="T19" s="11" t="s">
        <v>79</v>
      </c>
      <c r="U19" s="11" t="s">
        <v>80</v>
      </c>
      <c r="V19" s="11" t="s">
        <v>102</v>
      </c>
      <c r="W19" s="11" t="s">
        <v>103</v>
      </c>
      <c r="X19" s="11" t="s">
        <v>89</v>
      </c>
      <c r="Y19" s="10" t="s">
        <v>114</v>
      </c>
      <c r="Z19" s="28" t="s">
        <v>252</v>
      </c>
      <c r="AA19" s="28" t="s">
        <v>252</v>
      </c>
      <c r="AB19" s="28" t="s">
        <v>252</v>
      </c>
      <c r="AC19" s="10" t="str">
        <f t="shared" si="1"/>
        <v>Operadora y Editora del Bajio S.A de C.V (Testigo)</v>
      </c>
      <c r="AD19" s="32" t="s">
        <v>111</v>
      </c>
      <c r="AE19" s="16" t="s">
        <v>104</v>
      </c>
      <c r="AF19" s="16" t="s">
        <v>253</v>
      </c>
      <c r="AG19" s="11" t="s">
        <v>255</v>
      </c>
      <c r="AH19" s="11" t="s">
        <v>81</v>
      </c>
      <c r="AI19" s="11" t="s">
        <v>81</v>
      </c>
      <c r="AJ19" s="11" t="s">
        <v>117</v>
      </c>
      <c r="AK19" s="17">
        <f t="shared" si="2"/>
        <v>330000</v>
      </c>
      <c r="AL19" s="17">
        <f t="shared" si="3"/>
        <v>330000</v>
      </c>
      <c r="AM19" s="17">
        <f>(55000*1)</f>
        <v>55000</v>
      </c>
      <c r="AN19" s="11" t="s">
        <v>95</v>
      </c>
      <c r="AO19" s="29">
        <v>28942242.600000001</v>
      </c>
      <c r="AP19" s="30" t="s">
        <v>252</v>
      </c>
      <c r="AQ19" s="17">
        <f t="shared" si="4"/>
        <v>330000</v>
      </c>
      <c r="AR19" s="27">
        <f t="shared" si="5"/>
        <v>42917</v>
      </c>
      <c r="AS19" s="20" t="str">
        <f t="shared" si="6"/>
        <v>SA/DCS/S/59/2017</v>
      </c>
      <c r="AT19" s="10" t="str">
        <f t="shared" si="7"/>
        <v>Servicios de Divulgación de los proyectos y avances de las diferentes Actividades que realiza el H. Ayuntamiento de Morelia</v>
      </c>
      <c r="AU19" s="93" t="s">
        <v>746</v>
      </c>
      <c r="AV19" s="10" t="s">
        <v>91</v>
      </c>
      <c r="AW19" s="21">
        <f t="shared" si="8"/>
        <v>330000</v>
      </c>
      <c r="AX19" s="21">
        <f t="shared" si="9"/>
        <v>330000</v>
      </c>
      <c r="AY19" s="27">
        <f t="shared" si="0"/>
        <v>42917</v>
      </c>
      <c r="AZ19" s="27">
        <f t="shared" si="0"/>
        <v>43100</v>
      </c>
      <c r="BA19" s="20" t="s">
        <v>261</v>
      </c>
    </row>
    <row r="20" spans="1:53" s="12" customFormat="1" ht="191.25" customHeight="1" x14ac:dyDescent="0.2">
      <c r="B20" s="67">
        <v>2017</v>
      </c>
      <c r="C20" s="10" t="s">
        <v>130</v>
      </c>
      <c r="D20" s="10" t="s">
        <v>100</v>
      </c>
      <c r="E20" s="10" t="s">
        <v>100</v>
      </c>
      <c r="F20" s="10" t="s">
        <v>254</v>
      </c>
      <c r="G20" s="10" t="s">
        <v>86</v>
      </c>
      <c r="H20" s="10" t="s">
        <v>101</v>
      </c>
      <c r="I20" s="66">
        <v>2017</v>
      </c>
      <c r="J20" s="91" t="s">
        <v>735</v>
      </c>
      <c r="K20" s="11" t="s">
        <v>77</v>
      </c>
      <c r="L20" s="11" t="s">
        <v>78</v>
      </c>
      <c r="M20" s="13">
        <v>330000</v>
      </c>
      <c r="N20" s="11" t="s">
        <v>175</v>
      </c>
      <c r="O20" s="11" t="s">
        <v>90</v>
      </c>
      <c r="P20" s="11" t="s">
        <v>94</v>
      </c>
      <c r="Q20" s="11" t="s">
        <v>87</v>
      </c>
      <c r="R20" s="26">
        <v>42917</v>
      </c>
      <c r="S20" s="26">
        <v>43100</v>
      </c>
      <c r="T20" s="11" t="s">
        <v>79</v>
      </c>
      <c r="U20" s="11" t="s">
        <v>80</v>
      </c>
      <c r="V20" s="11" t="s">
        <v>102</v>
      </c>
      <c r="W20" s="11" t="s">
        <v>103</v>
      </c>
      <c r="X20" s="11" t="s">
        <v>89</v>
      </c>
      <c r="Y20" s="10" t="s">
        <v>262</v>
      </c>
      <c r="Z20" s="28" t="s">
        <v>252</v>
      </c>
      <c r="AA20" s="28" t="s">
        <v>252</v>
      </c>
      <c r="AB20" s="28" t="s">
        <v>252</v>
      </c>
      <c r="AC20" s="10" t="str">
        <f t="shared" si="1"/>
        <v>Operadora y Editora del Bajio S.A de C.V (Innbus)</v>
      </c>
      <c r="AD20" s="32" t="s">
        <v>111</v>
      </c>
      <c r="AE20" s="16" t="s">
        <v>104</v>
      </c>
      <c r="AF20" s="16" t="s">
        <v>253</v>
      </c>
      <c r="AG20" s="11" t="s">
        <v>255</v>
      </c>
      <c r="AH20" s="11" t="s">
        <v>81</v>
      </c>
      <c r="AI20" s="11" t="s">
        <v>81</v>
      </c>
      <c r="AJ20" s="11" t="s">
        <v>158</v>
      </c>
      <c r="AK20" s="17">
        <f t="shared" si="2"/>
        <v>330000</v>
      </c>
      <c r="AL20" s="17">
        <f t="shared" si="3"/>
        <v>330000</v>
      </c>
      <c r="AM20" s="17">
        <f>(55000*1)</f>
        <v>55000</v>
      </c>
      <c r="AN20" s="11" t="s">
        <v>95</v>
      </c>
      <c r="AO20" s="29">
        <v>28942242.600000001</v>
      </c>
      <c r="AP20" s="30" t="s">
        <v>252</v>
      </c>
      <c r="AQ20" s="17">
        <f t="shared" si="4"/>
        <v>330000</v>
      </c>
      <c r="AR20" s="27">
        <f t="shared" si="5"/>
        <v>42917</v>
      </c>
      <c r="AS20" s="20" t="str">
        <f t="shared" si="6"/>
        <v>SA/DCS/S/57/2017</v>
      </c>
      <c r="AT20" s="10" t="str">
        <f t="shared" si="7"/>
        <v>Servicios de Divulgación de los proyectOs, avances de las diferentes actividades con las que trabaja el H. Ayuntamiento de Morelia.</v>
      </c>
      <c r="AU20" s="93" t="s">
        <v>746</v>
      </c>
      <c r="AV20" s="10" t="s">
        <v>91</v>
      </c>
      <c r="AW20" s="21">
        <f t="shared" si="8"/>
        <v>330000</v>
      </c>
      <c r="AX20" s="21">
        <f t="shared" si="9"/>
        <v>330000</v>
      </c>
      <c r="AY20" s="27">
        <f t="shared" si="0"/>
        <v>42917</v>
      </c>
      <c r="AZ20" s="27">
        <f t="shared" si="0"/>
        <v>43100</v>
      </c>
      <c r="BA20" s="20" t="s">
        <v>264</v>
      </c>
    </row>
    <row r="21" spans="1:53" s="34" customFormat="1" ht="123.75" x14ac:dyDescent="0.2">
      <c r="A21" s="33"/>
      <c r="B21" s="67">
        <v>2017</v>
      </c>
      <c r="C21" s="10" t="s">
        <v>130</v>
      </c>
      <c r="D21" s="10" t="s">
        <v>100</v>
      </c>
      <c r="E21" s="10" t="s">
        <v>100</v>
      </c>
      <c r="F21" s="10" t="s">
        <v>254</v>
      </c>
      <c r="G21" s="10" t="s">
        <v>86</v>
      </c>
      <c r="H21" s="10" t="s">
        <v>101</v>
      </c>
      <c r="I21" s="66">
        <v>2017</v>
      </c>
      <c r="J21" s="91" t="s">
        <v>735</v>
      </c>
      <c r="K21" s="11" t="s">
        <v>77</v>
      </c>
      <c r="L21" s="11" t="s">
        <v>78</v>
      </c>
      <c r="M21" s="13">
        <v>330000</v>
      </c>
      <c r="N21" s="11" t="s">
        <v>181</v>
      </c>
      <c r="O21" s="11" t="s">
        <v>90</v>
      </c>
      <c r="P21" s="11" t="s">
        <v>94</v>
      </c>
      <c r="Q21" s="11" t="s">
        <v>87</v>
      </c>
      <c r="R21" s="26">
        <v>42917</v>
      </c>
      <c r="S21" s="26">
        <v>43100</v>
      </c>
      <c r="T21" s="11" t="s">
        <v>79</v>
      </c>
      <c r="U21" s="11" t="s">
        <v>80</v>
      </c>
      <c r="V21" s="11" t="s">
        <v>102</v>
      </c>
      <c r="W21" s="11" t="s">
        <v>103</v>
      </c>
      <c r="X21" s="11" t="s">
        <v>89</v>
      </c>
      <c r="Y21" s="10" t="s">
        <v>132</v>
      </c>
      <c r="Z21" s="28" t="s">
        <v>252</v>
      </c>
      <c r="AA21" s="28" t="s">
        <v>252</v>
      </c>
      <c r="AB21" s="28" t="s">
        <v>252</v>
      </c>
      <c r="AC21" s="10" t="str">
        <f t="shared" si="1"/>
        <v>Casa Editorial ABC de Michoacán S.A de C.V</v>
      </c>
      <c r="AD21" s="32" t="s">
        <v>133</v>
      </c>
      <c r="AE21" s="16" t="s">
        <v>104</v>
      </c>
      <c r="AF21" s="16" t="s">
        <v>253</v>
      </c>
      <c r="AG21" s="11" t="s">
        <v>255</v>
      </c>
      <c r="AH21" s="11" t="s">
        <v>81</v>
      </c>
      <c r="AI21" s="11" t="s">
        <v>81</v>
      </c>
      <c r="AJ21" s="11" t="s">
        <v>135</v>
      </c>
      <c r="AK21" s="17">
        <f t="shared" si="2"/>
        <v>330000</v>
      </c>
      <c r="AL21" s="17">
        <f t="shared" si="3"/>
        <v>330000</v>
      </c>
      <c r="AM21" s="17">
        <f>(55000*1)</f>
        <v>55000</v>
      </c>
      <c r="AN21" s="11" t="s">
        <v>95</v>
      </c>
      <c r="AO21" s="29">
        <v>28942242.600000001</v>
      </c>
      <c r="AP21" s="30" t="s">
        <v>252</v>
      </c>
      <c r="AQ21" s="17">
        <f t="shared" si="4"/>
        <v>330000</v>
      </c>
      <c r="AR21" s="27">
        <f t="shared" si="5"/>
        <v>42917</v>
      </c>
      <c r="AS21" s="20" t="str">
        <f t="shared" si="6"/>
        <v>SA/DCS/S/64/2017</v>
      </c>
      <c r="AT21" s="10" t="str">
        <f t="shared" si="7"/>
        <v>Campañas Publiitarias a través de Spots, sobre las Actividades de las Diferentes Dependencias de gobierno Municipal, realizadas en el ambito de sus respectivas tribuciones.</v>
      </c>
      <c r="AU21" s="93" t="s">
        <v>746</v>
      </c>
      <c r="AV21" s="10" t="s">
        <v>91</v>
      </c>
      <c r="AW21" s="21">
        <f t="shared" si="8"/>
        <v>330000</v>
      </c>
      <c r="AX21" s="21">
        <f t="shared" si="9"/>
        <v>330000</v>
      </c>
      <c r="AY21" s="27">
        <f t="shared" si="0"/>
        <v>42917</v>
      </c>
      <c r="AZ21" s="27">
        <f t="shared" si="0"/>
        <v>43100</v>
      </c>
      <c r="BA21" s="20" t="s">
        <v>267</v>
      </c>
    </row>
    <row r="22" spans="1:53" s="34" customFormat="1" ht="123.75" x14ac:dyDescent="0.2">
      <c r="A22" s="33"/>
      <c r="B22" s="67">
        <v>2017</v>
      </c>
      <c r="C22" s="10" t="s">
        <v>130</v>
      </c>
      <c r="D22" s="10" t="s">
        <v>100</v>
      </c>
      <c r="E22" s="10" t="s">
        <v>100</v>
      </c>
      <c r="F22" s="10" t="s">
        <v>254</v>
      </c>
      <c r="G22" s="10" t="s">
        <v>86</v>
      </c>
      <c r="H22" s="10" t="s">
        <v>101</v>
      </c>
      <c r="I22" s="66">
        <v>2017</v>
      </c>
      <c r="J22" s="91" t="s">
        <v>735</v>
      </c>
      <c r="K22" s="11" t="s">
        <v>77</v>
      </c>
      <c r="L22" s="11" t="s">
        <v>78</v>
      </c>
      <c r="M22" s="13">
        <v>300000</v>
      </c>
      <c r="N22" s="11" t="s">
        <v>186</v>
      </c>
      <c r="O22" s="11" t="s">
        <v>90</v>
      </c>
      <c r="P22" s="11" t="s">
        <v>94</v>
      </c>
      <c r="Q22" s="11" t="s">
        <v>87</v>
      </c>
      <c r="R22" s="26">
        <v>42917</v>
      </c>
      <c r="S22" s="26">
        <v>43100</v>
      </c>
      <c r="T22" s="11" t="s">
        <v>79</v>
      </c>
      <c r="U22" s="11" t="s">
        <v>80</v>
      </c>
      <c r="V22" s="11" t="s">
        <v>102</v>
      </c>
      <c r="W22" s="11" t="s">
        <v>103</v>
      </c>
      <c r="X22" s="11" t="s">
        <v>89</v>
      </c>
      <c r="Y22" s="10" t="s">
        <v>146</v>
      </c>
      <c r="Z22" s="28" t="s">
        <v>252</v>
      </c>
      <c r="AA22" s="28" t="s">
        <v>252</v>
      </c>
      <c r="AB22" s="28" t="s">
        <v>252</v>
      </c>
      <c r="AC22" s="10" t="str">
        <f t="shared" si="1"/>
        <v>Radiotelevisora de Morelia S.A</v>
      </c>
      <c r="AD22" s="32" t="s">
        <v>147</v>
      </c>
      <c r="AE22" s="16" t="s">
        <v>104</v>
      </c>
      <c r="AF22" s="16" t="s">
        <v>253</v>
      </c>
      <c r="AG22" s="11" t="s">
        <v>255</v>
      </c>
      <c r="AH22" s="11" t="s">
        <v>81</v>
      </c>
      <c r="AI22" s="11" t="s">
        <v>81</v>
      </c>
      <c r="AJ22" s="11" t="s">
        <v>135</v>
      </c>
      <c r="AK22" s="17">
        <f t="shared" si="2"/>
        <v>300000</v>
      </c>
      <c r="AL22" s="17">
        <f t="shared" si="3"/>
        <v>300000</v>
      </c>
      <c r="AM22" s="17">
        <f>50000*1</f>
        <v>50000</v>
      </c>
      <c r="AN22" s="11" t="s">
        <v>95</v>
      </c>
      <c r="AO22" s="29">
        <v>28942242.600000001</v>
      </c>
      <c r="AP22" s="30" t="s">
        <v>252</v>
      </c>
      <c r="AQ22" s="17">
        <f t="shared" si="4"/>
        <v>300000</v>
      </c>
      <c r="AR22" s="27">
        <f t="shared" si="5"/>
        <v>42917</v>
      </c>
      <c r="AS22" s="20" t="str">
        <f t="shared" si="6"/>
        <v>SA/DCS/S/67/2017</v>
      </c>
      <c r="AT22" s="10" t="str">
        <f t="shared" si="7"/>
        <v>Campañas Publiitarias a través de Spots, sobre las Actividades de las Diferentes Dependencias de gobierno Municipal, realizadas en el ambito de sus respectivas tribuciones.</v>
      </c>
      <c r="AU22" s="93" t="s">
        <v>746</v>
      </c>
      <c r="AV22" s="10" t="s">
        <v>91</v>
      </c>
      <c r="AW22" s="21">
        <f t="shared" si="8"/>
        <v>300000</v>
      </c>
      <c r="AX22" s="21">
        <f t="shared" si="9"/>
        <v>300000</v>
      </c>
      <c r="AY22" s="27">
        <f t="shared" si="0"/>
        <v>42917</v>
      </c>
      <c r="AZ22" s="27">
        <f t="shared" si="0"/>
        <v>43100</v>
      </c>
      <c r="BA22" s="20" t="s">
        <v>270</v>
      </c>
    </row>
    <row r="23" spans="1:53" s="34" customFormat="1" ht="123.75" x14ac:dyDescent="0.2">
      <c r="A23" s="33"/>
      <c r="B23" s="67">
        <v>2017</v>
      </c>
      <c r="C23" s="10" t="s">
        <v>130</v>
      </c>
      <c r="D23" s="10" t="s">
        <v>100</v>
      </c>
      <c r="E23" s="10" t="s">
        <v>100</v>
      </c>
      <c r="F23" s="10" t="s">
        <v>254</v>
      </c>
      <c r="G23" s="10" t="s">
        <v>86</v>
      </c>
      <c r="H23" s="10" t="s">
        <v>101</v>
      </c>
      <c r="I23" s="66">
        <v>2017</v>
      </c>
      <c r="J23" s="91" t="s">
        <v>735</v>
      </c>
      <c r="K23" s="11" t="s">
        <v>77</v>
      </c>
      <c r="L23" s="11" t="s">
        <v>78</v>
      </c>
      <c r="M23" s="13">
        <v>350000</v>
      </c>
      <c r="N23" s="11" t="s">
        <v>210</v>
      </c>
      <c r="O23" s="11" t="s">
        <v>90</v>
      </c>
      <c r="P23" s="11" t="s">
        <v>94</v>
      </c>
      <c r="Q23" s="11" t="s">
        <v>87</v>
      </c>
      <c r="R23" s="26">
        <v>42948</v>
      </c>
      <c r="S23" s="26">
        <v>43100</v>
      </c>
      <c r="T23" s="11" t="s">
        <v>79</v>
      </c>
      <c r="U23" s="11" t="s">
        <v>80</v>
      </c>
      <c r="V23" s="11" t="s">
        <v>102</v>
      </c>
      <c r="W23" s="11" t="s">
        <v>103</v>
      </c>
      <c r="X23" s="11" t="s">
        <v>89</v>
      </c>
      <c r="Y23" s="10" t="s">
        <v>208</v>
      </c>
      <c r="Z23" s="28" t="s">
        <v>252</v>
      </c>
      <c r="AA23" s="28" t="s">
        <v>252</v>
      </c>
      <c r="AB23" s="28" t="s">
        <v>252</v>
      </c>
      <c r="AC23" s="10" t="str">
        <f t="shared" si="1"/>
        <v>Media TV Comunicaciones Michoacán S.A de C.V</v>
      </c>
      <c r="AD23" s="32" t="s">
        <v>209</v>
      </c>
      <c r="AE23" s="16" t="s">
        <v>104</v>
      </c>
      <c r="AF23" s="16" t="s">
        <v>253</v>
      </c>
      <c r="AG23" s="11" t="s">
        <v>255</v>
      </c>
      <c r="AH23" s="11" t="s">
        <v>81</v>
      </c>
      <c r="AI23" s="11" t="s">
        <v>81</v>
      </c>
      <c r="AJ23" s="11" t="s">
        <v>134</v>
      </c>
      <c r="AK23" s="17">
        <f t="shared" si="2"/>
        <v>350000</v>
      </c>
      <c r="AL23" s="17">
        <f t="shared" si="3"/>
        <v>350000</v>
      </c>
      <c r="AM23" s="17">
        <f>70000*0</f>
        <v>0</v>
      </c>
      <c r="AN23" s="11" t="s">
        <v>95</v>
      </c>
      <c r="AO23" s="29">
        <v>28942242.600000001</v>
      </c>
      <c r="AP23" s="30" t="s">
        <v>252</v>
      </c>
      <c r="AQ23" s="17">
        <f t="shared" si="4"/>
        <v>350000</v>
      </c>
      <c r="AR23" s="27">
        <f t="shared" si="5"/>
        <v>42948</v>
      </c>
      <c r="AS23" s="20" t="str">
        <f t="shared" si="6"/>
        <v>SA/DCS/S/74/2017</v>
      </c>
      <c r="AT23" s="10" t="str">
        <f t="shared" si="7"/>
        <v>Servicios de Difusión de mensajes, programas, actividades y Campañs del H. Ayuntamiento de Morelia.</v>
      </c>
      <c r="AU23" s="93" t="s">
        <v>746</v>
      </c>
      <c r="AV23" s="10" t="s">
        <v>91</v>
      </c>
      <c r="AW23" s="21">
        <f t="shared" si="8"/>
        <v>350000</v>
      </c>
      <c r="AX23" s="21">
        <f t="shared" si="9"/>
        <v>350000</v>
      </c>
      <c r="AY23" s="27">
        <f t="shared" si="0"/>
        <v>42948</v>
      </c>
      <c r="AZ23" s="27">
        <f t="shared" si="0"/>
        <v>43100</v>
      </c>
      <c r="BA23" s="20" t="s">
        <v>120</v>
      </c>
    </row>
    <row r="24" spans="1:53" s="34" customFormat="1" ht="123.75" x14ac:dyDescent="0.2">
      <c r="A24" s="33"/>
      <c r="B24" s="67">
        <v>2017</v>
      </c>
      <c r="C24" s="10" t="s">
        <v>130</v>
      </c>
      <c r="D24" s="10" t="s">
        <v>100</v>
      </c>
      <c r="E24" s="10" t="s">
        <v>100</v>
      </c>
      <c r="F24" s="10" t="s">
        <v>254</v>
      </c>
      <c r="G24" s="10" t="s">
        <v>86</v>
      </c>
      <c r="H24" s="10" t="s">
        <v>101</v>
      </c>
      <c r="I24" s="66">
        <v>2017</v>
      </c>
      <c r="J24" s="91" t="s">
        <v>735</v>
      </c>
      <c r="K24" s="11" t="s">
        <v>77</v>
      </c>
      <c r="L24" s="11" t="s">
        <v>78</v>
      </c>
      <c r="M24" s="13">
        <v>48720</v>
      </c>
      <c r="N24" s="11" t="s">
        <v>387</v>
      </c>
      <c r="O24" s="11" t="s">
        <v>291</v>
      </c>
      <c r="P24" s="11" t="s">
        <v>94</v>
      </c>
      <c r="Q24" s="11" t="s">
        <v>87</v>
      </c>
      <c r="R24" s="26">
        <v>42919</v>
      </c>
      <c r="S24" s="26">
        <v>43100</v>
      </c>
      <c r="T24" s="11" t="s">
        <v>79</v>
      </c>
      <c r="U24" s="11" t="s">
        <v>80</v>
      </c>
      <c r="V24" s="11" t="s">
        <v>102</v>
      </c>
      <c r="W24" s="11" t="s">
        <v>103</v>
      </c>
      <c r="X24" s="11" t="s">
        <v>89</v>
      </c>
      <c r="Y24" s="28" t="s">
        <v>252</v>
      </c>
      <c r="Z24" s="28" t="s">
        <v>388</v>
      </c>
      <c r="AA24" s="28" t="s">
        <v>389</v>
      </c>
      <c r="AB24" s="28" t="s">
        <v>390</v>
      </c>
      <c r="AC24" s="10" t="str">
        <f t="shared" si="1"/>
        <v>ND</v>
      </c>
      <c r="AD24" s="32" t="s">
        <v>391</v>
      </c>
      <c r="AE24" s="16" t="s">
        <v>104</v>
      </c>
      <c r="AF24" s="16" t="s">
        <v>253</v>
      </c>
      <c r="AG24" s="11" t="s">
        <v>255</v>
      </c>
      <c r="AH24" s="11" t="s">
        <v>81</v>
      </c>
      <c r="AI24" s="11" t="s">
        <v>81</v>
      </c>
      <c r="AJ24" s="11" t="s">
        <v>392</v>
      </c>
      <c r="AK24" s="17">
        <f t="shared" si="2"/>
        <v>48720</v>
      </c>
      <c r="AL24" s="17">
        <f t="shared" si="3"/>
        <v>48720</v>
      </c>
      <c r="AM24" s="17">
        <f>8120*1</f>
        <v>8120</v>
      </c>
      <c r="AN24" s="11" t="s">
        <v>95</v>
      </c>
      <c r="AO24" s="29">
        <v>28942242.600000001</v>
      </c>
      <c r="AP24" s="30" t="s">
        <v>252</v>
      </c>
      <c r="AQ24" s="17">
        <f t="shared" si="4"/>
        <v>48720</v>
      </c>
      <c r="AR24" s="27">
        <f t="shared" si="5"/>
        <v>42919</v>
      </c>
      <c r="AS24" s="20" t="str">
        <f t="shared" si="6"/>
        <v>TMMEJ/COT/DCS/055/2017</v>
      </c>
      <c r="AT24" s="10" t="str">
        <f t="shared" si="7"/>
        <v>Difusión de mensajes sobre programas y actividades del Ayuntamiento de Morelia, en medio de difusión “revista Rosalva”</v>
      </c>
      <c r="AU24" s="93" t="s">
        <v>746</v>
      </c>
      <c r="AV24" s="10" t="s">
        <v>91</v>
      </c>
      <c r="AW24" s="21">
        <f t="shared" si="8"/>
        <v>48720</v>
      </c>
      <c r="AX24" s="21">
        <f t="shared" si="9"/>
        <v>48720</v>
      </c>
      <c r="AY24" s="27">
        <f t="shared" si="0"/>
        <v>42919</v>
      </c>
      <c r="AZ24" s="27">
        <f t="shared" si="0"/>
        <v>43100</v>
      </c>
      <c r="BA24" s="20" t="s">
        <v>393</v>
      </c>
    </row>
    <row r="25" spans="1:53" s="34" customFormat="1" ht="123.75" x14ac:dyDescent="0.2">
      <c r="A25" s="33"/>
      <c r="B25" s="82">
        <v>2017</v>
      </c>
      <c r="C25" s="10" t="s">
        <v>130</v>
      </c>
      <c r="D25" s="10" t="s">
        <v>100</v>
      </c>
      <c r="E25" s="10" t="s">
        <v>100</v>
      </c>
      <c r="F25" s="10" t="s">
        <v>254</v>
      </c>
      <c r="G25" s="10" t="s">
        <v>86</v>
      </c>
      <c r="H25" s="10" t="s">
        <v>101</v>
      </c>
      <c r="I25" s="69">
        <v>2017</v>
      </c>
      <c r="J25" s="91" t="s">
        <v>735</v>
      </c>
      <c r="K25" s="11" t="s">
        <v>77</v>
      </c>
      <c r="L25" s="11" t="s">
        <v>78</v>
      </c>
      <c r="M25" s="13">
        <v>300000</v>
      </c>
      <c r="N25" s="11" t="s">
        <v>286</v>
      </c>
      <c r="O25" s="11" t="s">
        <v>90</v>
      </c>
      <c r="P25" s="11" t="s">
        <v>94</v>
      </c>
      <c r="Q25" s="11" t="s">
        <v>87</v>
      </c>
      <c r="R25" s="26">
        <v>42917</v>
      </c>
      <c r="S25" s="26">
        <v>43100</v>
      </c>
      <c r="T25" s="11" t="s">
        <v>79</v>
      </c>
      <c r="U25" s="11" t="s">
        <v>80</v>
      </c>
      <c r="V25" s="11" t="s">
        <v>102</v>
      </c>
      <c r="W25" s="11" t="s">
        <v>103</v>
      </c>
      <c r="X25" s="11" t="s">
        <v>89</v>
      </c>
      <c r="Y25" s="10" t="s">
        <v>285</v>
      </c>
      <c r="Z25" s="10" t="s">
        <v>252</v>
      </c>
      <c r="AA25" s="10" t="s">
        <v>252</v>
      </c>
      <c r="AB25" s="10" t="s">
        <v>252</v>
      </c>
      <c r="AC25" s="10" t="str">
        <f t="shared" ref="AC25:AC56" si="10">Y25</f>
        <v>Trade Web S. de R.L de C.V</v>
      </c>
      <c r="AD25" s="51" t="s">
        <v>287</v>
      </c>
      <c r="AE25" s="16" t="s">
        <v>104</v>
      </c>
      <c r="AF25" s="16" t="s">
        <v>253</v>
      </c>
      <c r="AG25" s="11" t="s">
        <v>255</v>
      </c>
      <c r="AH25" s="11" t="s">
        <v>219</v>
      </c>
      <c r="AI25" s="11" t="s">
        <v>219</v>
      </c>
      <c r="AJ25" s="11" t="s">
        <v>290</v>
      </c>
      <c r="AK25" s="17">
        <f t="shared" ref="AK25:AK56" si="11">M25</f>
        <v>300000</v>
      </c>
      <c r="AL25" s="17">
        <f t="shared" ref="AL25:AL43" si="12">AK25</f>
        <v>300000</v>
      </c>
      <c r="AM25" s="17">
        <f>50000*1</f>
        <v>50000</v>
      </c>
      <c r="AN25" s="11" t="s">
        <v>220</v>
      </c>
      <c r="AO25" s="29">
        <v>5995511.7599999998</v>
      </c>
      <c r="AP25" s="30" t="s">
        <v>252</v>
      </c>
      <c r="AQ25" s="17">
        <f t="shared" ref="AQ25:AQ56" si="13">M25</f>
        <v>300000</v>
      </c>
      <c r="AR25" s="27">
        <f t="shared" ref="AR25:AR56" si="14">R25</f>
        <v>42917</v>
      </c>
      <c r="AS25" s="20" t="str">
        <f t="shared" ref="AS25:AS56" si="15">N25</f>
        <v>SA/DCS/S/122/2017</v>
      </c>
      <c r="AT25" s="10" t="str">
        <f t="shared" ref="AT25:AT56" si="16">AJ25</f>
        <v>Servicio de transmisión de actividades, mensaje,s funciones y programas que realiza el Ayuntamiento para conocimiento de la Ciudadania moreliana en general.</v>
      </c>
      <c r="AU25" s="93" t="s">
        <v>746</v>
      </c>
      <c r="AV25" s="10" t="s">
        <v>91</v>
      </c>
      <c r="AW25" s="21">
        <f t="shared" ref="AW25:AW56" si="17">M25</f>
        <v>300000</v>
      </c>
      <c r="AX25" s="21">
        <f t="shared" ref="AX25:AX56" si="18">AW25</f>
        <v>300000</v>
      </c>
      <c r="AY25" s="27">
        <f t="shared" ref="AY25:AY56" si="19">R25</f>
        <v>42917</v>
      </c>
      <c r="AZ25" s="27">
        <f t="shared" ref="AZ25:AZ56" si="20">S25</f>
        <v>43100</v>
      </c>
      <c r="BA25" s="20">
        <v>958</v>
      </c>
    </row>
    <row r="26" spans="1:53" s="34" customFormat="1" ht="123.75" x14ac:dyDescent="0.2">
      <c r="A26" s="33"/>
      <c r="B26" s="82">
        <v>2017</v>
      </c>
      <c r="C26" s="10" t="s">
        <v>130</v>
      </c>
      <c r="D26" s="10" t="s">
        <v>100</v>
      </c>
      <c r="E26" s="10" t="s">
        <v>100</v>
      </c>
      <c r="F26" s="10" t="s">
        <v>254</v>
      </c>
      <c r="G26" s="10" t="s">
        <v>86</v>
      </c>
      <c r="H26" s="10" t="s">
        <v>101</v>
      </c>
      <c r="I26" s="10">
        <v>2017</v>
      </c>
      <c r="J26" s="91" t="s">
        <v>735</v>
      </c>
      <c r="K26" s="11" t="s">
        <v>77</v>
      </c>
      <c r="L26" s="11" t="s">
        <v>78</v>
      </c>
      <c r="M26" s="13">
        <v>300000</v>
      </c>
      <c r="N26" s="11" t="s">
        <v>201</v>
      </c>
      <c r="O26" s="11" t="s">
        <v>90</v>
      </c>
      <c r="P26" s="11" t="s">
        <v>94</v>
      </c>
      <c r="Q26" s="11" t="s">
        <v>87</v>
      </c>
      <c r="R26" s="26">
        <v>42917</v>
      </c>
      <c r="S26" s="26">
        <v>43100</v>
      </c>
      <c r="T26" s="11" t="s">
        <v>79</v>
      </c>
      <c r="U26" s="11" t="s">
        <v>80</v>
      </c>
      <c r="V26" s="11" t="s">
        <v>102</v>
      </c>
      <c r="W26" s="11" t="s">
        <v>103</v>
      </c>
      <c r="X26" s="11" t="s">
        <v>89</v>
      </c>
      <c r="Y26" s="10" t="s">
        <v>197</v>
      </c>
      <c r="Z26" s="10" t="s">
        <v>252</v>
      </c>
      <c r="AA26" s="10" t="s">
        <v>252</v>
      </c>
      <c r="AB26" s="10" t="s">
        <v>252</v>
      </c>
      <c r="AC26" s="10" t="str">
        <f t="shared" si="10"/>
        <v>Servicios y Asesoria Publicitaria Siglo XXI S.A de C.V</v>
      </c>
      <c r="AD26" s="51" t="s">
        <v>198</v>
      </c>
      <c r="AE26" s="16" t="s">
        <v>104</v>
      </c>
      <c r="AF26" s="16" t="s">
        <v>253</v>
      </c>
      <c r="AG26" s="11" t="s">
        <v>255</v>
      </c>
      <c r="AH26" s="11" t="s">
        <v>219</v>
      </c>
      <c r="AI26" s="11" t="s">
        <v>219</v>
      </c>
      <c r="AJ26" s="11" t="s">
        <v>134</v>
      </c>
      <c r="AK26" s="17">
        <f t="shared" si="11"/>
        <v>300000</v>
      </c>
      <c r="AL26" s="17">
        <f t="shared" si="12"/>
        <v>300000</v>
      </c>
      <c r="AM26" s="17">
        <f>50000*1</f>
        <v>50000</v>
      </c>
      <c r="AN26" s="11" t="s">
        <v>220</v>
      </c>
      <c r="AO26" s="29">
        <v>5995511.7599999998</v>
      </c>
      <c r="AP26" s="30" t="s">
        <v>252</v>
      </c>
      <c r="AQ26" s="17">
        <f t="shared" si="13"/>
        <v>300000</v>
      </c>
      <c r="AR26" s="27">
        <f t="shared" si="14"/>
        <v>42917</v>
      </c>
      <c r="AS26" s="20" t="str">
        <f t="shared" si="15"/>
        <v>SA/DCS/S/72/2017</v>
      </c>
      <c r="AT26" s="10" t="str">
        <f t="shared" si="16"/>
        <v>Servicios de Difusión de mensajes, programas, actividades y Campañs del H. Ayuntamiento de Morelia.</v>
      </c>
      <c r="AU26" s="93" t="s">
        <v>746</v>
      </c>
      <c r="AV26" s="10" t="s">
        <v>91</v>
      </c>
      <c r="AW26" s="21">
        <f t="shared" si="17"/>
        <v>300000</v>
      </c>
      <c r="AX26" s="21">
        <f t="shared" si="18"/>
        <v>300000</v>
      </c>
      <c r="AY26" s="27">
        <f t="shared" si="19"/>
        <v>42917</v>
      </c>
      <c r="AZ26" s="27">
        <f t="shared" si="20"/>
        <v>43100</v>
      </c>
      <c r="BA26" s="20" t="s">
        <v>274</v>
      </c>
    </row>
    <row r="27" spans="1:53" s="34" customFormat="1" ht="160.5" customHeight="1" x14ac:dyDescent="0.2">
      <c r="A27" s="33"/>
      <c r="B27" s="82">
        <v>2017</v>
      </c>
      <c r="C27" s="10" t="s">
        <v>130</v>
      </c>
      <c r="D27" s="10" t="s">
        <v>100</v>
      </c>
      <c r="E27" s="10" t="s">
        <v>100</v>
      </c>
      <c r="F27" s="10" t="s">
        <v>254</v>
      </c>
      <c r="G27" s="10" t="s">
        <v>86</v>
      </c>
      <c r="H27" s="10" t="s">
        <v>101</v>
      </c>
      <c r="I27" s="69">
        <v>2017</v>
      </c>
      <c r="J27" s="91" t="s">
        <v>735</v>
      </c>
      <c r="K27" s="11" t="s">
        <v>77</v>
      </c>
      <c r="L27" s="11" t="s">
        <v>78</v>
      </c>
      <c r="M27" s="13">
        <v>39200</v>
      </c>
      <c r="N27" s="11" t="s">
        <v>381</v>
      </c>
      <c r="O27" s="11" t="s">
        <v>291</v>
      </c>
      <c r="P27" s="11" t="s">
        <v>94</v>
      </c>
      <c r="Q27" s="11" t="s">
        <v>87</v>
      </c>
      <c r="R27" s="26">
        <v>42887</v>
      </c>
      <c r="S27" s="26">
        <v>43100</v>
      </c>
      <c r="T27" s="11" t="s">
        <v>79</v>
      </c>
      <c r="U27" s="11" t="s">
        <v>80</v>
      </c>
      <c r="V27" s="11" t="s">
        <v>102</v>
      </c>
      <c r="W27" s="11" t="s">
        <v>103</v>
      </c>
      <c r="X27" s="11" t="s">
        <v>89</v>
      </c>
      <c r="Y27" s="10" t="s">
        <v>252</v>
      </c>
      <c r="Z27" s="10" t="s">
        <v>374</v>
      </c>
      <c r="AA27" s="10" t="s">
        <v>375</v>
      </c>
      <c r="AB27" s="10" t="s">
        <v>376</v>
      </c>
      <c r="AC27" s="10" t="str">
        <f t="shared" si="10"/>
        <v>ND</v>
      </c>
      <c r="AD27" s="51" t="s">
        <v>377</v>
      </c>
      <c r="AE27" s="16" t="s">
        <v>104</v>
      </c>
      <c r="AF27" s="16" t="s">
        <v>253</v>
      </c>
      <c r="AG27" s="11" t="s">
        <v>255</v>
      </c>
      <c r="AH27" s="11" t="s">
        <v>219</v>
      </c>
      <c r="AI27" s="11" t="s">
        <v>219</v>
      </c>
      <c r="AJ27" s="11" t="s">
        <v>378</v>
      </c>
      <c r="AK27" s="17">
        <f t="shared" si="11"/>
        <v>39200</v>
      </c>
      <c r="AL27" s="17">
        <f t="shared" si="12"/>
        <v>39200</v>
      </c>
      <c r="AM27" s="17">
        <f>5600*2</f>
        <v>11200</v>
      </c>
      <c r="AN27" s="11" t="s">
        <v>220</v>
      </c>
      <c r="AO27" s="29">
        <v>5995511.7599999998</v>
      </c>
      <c r="AP27" s="30" t="s">
        <v>252</v>
      </c>
      <c r="AQ27" s="17">
        <f t="shared" si="13"/>
        <v>39200</v>
      </c>
      <c r="AR27" s="19">
        <f t="shared" si="14"/>
        <v>42887</v>
      </c>
      <c r="AS27" s="20" t="str">
        <f t="shared" si="15"/>
        <v>SA/DCS/S/043/2017</v>
      </c>
      <c r="AT27" s="10" t="str">
        <f t="shared" si="16"/>
        <v>Difusión de mensajes sobre programas y actividades del Ayuntamiento de Morelia, en medio electrónico.</v>
      </c>
      <c r="AU27" s="93" t="s">
        <v>746</v>
      </c>
      <c r="AV27" s="10" t="s">
        <v>91</v>
      </c>
      <c r="AW27" s="21">
        <f t="shared" si="17"/>
        <v>39200</v>
      </c>
      <c r="AX27" s="21">
        <f t="shared" si="18"/>
        <v>39200</v>
      </c>
      <c r="AY27" s="27">
        <f t="shared" si="19"/>
        <v>42887</v>
      </c>
      <c r="AZ27" s="27">
        <f t="shared" si="20"/>
        <v>43100</v>
      </c>
      <c r="BA27" s="20" t="s">
        <v>379</v>
      </c>
    </row>
    <row r="28" spans="1:53" s="34" customFormat="1" ht="123.75" x14ac:dyDescent="0.2">
      <c r="A28" s="33"/>
      <c r="B28" s="82">
        <v>2017</v>
      </c>
      <c r="C28" s="10" t="s">
        <v>130</v>
      </c>
      <c r="D28" s="10" t="s">
        <v>100</v>
      </c>
      <c r="E28" s="10" t="s">
        <v>100</v>
      </c>
      <c r="F28" s="10" t="s">
        <v>254</v>
      </c>
      <c r="G28" s="10" t="s">
        <v>86</v>
      </c>
      <c r="H28" s="10" t="s">
        <v>101</v>
      </c>
      <c r="I28" s="69">
        <v>2017</v>
      </c>
      <c r="J28" s="91" t="s">
        <v>735</v>
      </c>
      <c r="K28" s="11" t="s">
        <v>77</v>
      </c>
      <c r="L28" s="11" t="s">
        <v>78</v>
      </c>
      <c r="M28" s="13">
        <v>30000</v>
      </c>
      <c r="N28" s="11" t="s">
        <v>380</v>
      </c>
      <c r="O28" s="11" t="s">
        <v>291</v>
      </c>
      <c r="P28" s="11" t="s">
        <v>94</v>
      </c>
      <c r="Q28" s="11" t="s">
        <v>87</v>
      </c>
      <c r="R28" s="26">
        <v>42887</v>
      </c>
      <c r="S28" s="26">
        <v>42978</v>
      </c>
      <c r="T28" s="11" t="s">
        <v>79</v>
      </c>
      <c r="U28" s="11" t="s">
        <v>80</v>
      </c>
      <c r="V28" s="11" t="s">
        <v>102</v>
      </c>
      <c r="W28" s="11" t="s">
        <v>103</v>
      </c>
      <c r="X28" s="11" t="s">
        <v>89</v>
      </c>
      <c r="Y28" s="10" t="s">
        <v>252</v>
      </c>
      <c r="Z28" s="10" t="s">
        <v>382</v>
      </c>
      <c r="AA28" s="10" t="s">
        <v>383</v>
      </c>
      <c r="AB28" s="10" t="s">
        <v>384</v>
      </c>
      <c r="AC28" s="10" t="str">
        <f t="shared" si="10"/>
        <v>ND</v>
      </c>
      <c r="AD28" s="51" t="s">
        <v>385</v>
      </c>
      <c r="AE28" s="16" t="s">
        <v>104</v>
      </c>
      <c r="AF28" s="16" t="s">
        <v>253</v>
      </c>
      <c r="AG28" s="11" t="s">
        <v>255</v>
      </c>
      <c r="AH28" s="11" t="s">
        <v>219</v>
      </c>
      <c r="AI28" s="11" t="s">
        <v>219</v>
      </c>
      <c r="AJ28" s="11" t="s">
        <v>378</v>
      </c>
      <c r="AK28" s="17">
        <f t="shared" si="11"/>
        <v>30000</v>
      </c>
      <c r="AL28" s="17">
        <f t="shared" si="12"/>
        <v>30000</v>
      </c>
      <c r="AM28" s="17">
        <f>10000*2</f>
        <v>20000</v>
      </c>
      <c r="AN28" s="11" t="s">
        <v>220</v>
      </c>
      <c r="AO28" s="29">
        <v>5995511.7599999998</v>
      </c>
      <c r="AP28" s="30" t="s">
        <v>252</v>
      </c>
      <c r="AQ28" s="17">
        <f t="shared" si="13"/>
        <v>30000</v>
      </c>
      <c r="AR28" s="19">
        <f t="shared" si="14"/>
        <v>42887</v>
      </c>
      <c r="AS28" s="20" t="str">
        <f t="shared" si="15"/>
        <v>SA/DCS/S/044/2017</v>
      </c>
      <c r="AT28" s="10" t="str">
        <f t="shared" si="16"/>
        <v>Difusión de mensajes sobre programas y actividades del Ayuntamiento de Morelia, en medio electrónico.</v>
      </c>
      <c r="AU28" s="93" t="s">
        <v>748</v>
      </c>
      <c r="AV28" s="10" t="s">
        <v>91</v>
      </c>
      <c r="AW28" s="21">
        <f t="shared" si="17"/>
        <v>30000</v>
      </c>
      <c r="AX28" s="21">
        <f t="shared" si="18"/>
        <v>30000</v>
      </c>
      <c r="AY28" s="27">
        <f t="shared" si="19"/>
        <v>42887</v>
      </c>
      <c r="AZ28" s="27">
        <f t="shared" si="20"/>
        <v>42978</v>
      </c>
      <c r="BA28" s="20" t="s">
        <v>386</v>
      </c>
    </row>
    <row r="29" spans="1:53" s="33" customFormat="1" ht="123.75" x14ac:dyDescent="0.2">
      <c r="B29" s="70">
        <v>2017</v>
      </c>
      <c r="C29" s="71" t="s">
        <v>130</v>
      </c>
      <c r="D29" s="71" t="s">
        <v>100</v>
      </c>
      <c r="E29" s="71" t="s">
        <v>100</v>
      </c>
      <c r="F29" s="71" t="s">
        <v>254</v>
      </c>
      <c r="G29" s="71" t="s">
        <v>86</v>
      </c>
      <c r="H29" s="71" t="s">
        <v>101</v>
      </c>
      <c r="I29" s="72">
        <v>2017</v>
      </c>
      <c r="J29" s="91" t="s">
        <v>735</v>
      </c>
      <c r="K29" s="73" t="s">
        <v>77</v>
      </c>
      <c r="L29" s="73" t="s">
        <v>78</v>
      </c>
      <c r="M29" s="74">
        <v>179200</v>
      </c>
      <c r="N29" s="73" t="s">
        <v>717</v>
      </c>
      <c r="O29" s="73" t="s">
        <v>291</v>
      </c>
      <c r="P29" s="73" t="s">
        <v>94</v>
      </c>
      <c r="Q29" s="73" t="s">
        <v>87</v>
      </c>
      <c r="R29" s="75">
        <v>42979</v>
      </c>
      <c r="S29" s="75">
        <v>43100</v>
      </c>
      <c r="T29" s="73" t="s">
        <v>79</v>
      </c>
      <c r="U29" s="73" t="s">
        <v>80</v>
      </c>
      <c r="V29" s="73" t="s">
        <v>102</v>
      </c>
      <c r="W29" s="73" t="s">
        <v>103</v>
      </c>
      <c r="X29" s="73" t="s">
        <v>89</v>
      </c>
      <c r="Y29" s="71" t="s">
        <v>714</v>
      </c>
      <c r="Z29" s="76" t="s">
        <v>252</v>
      </c>
      <c r="AA29" s="76" t="s">
        <v>252</v>
      </c>
      <c r="AB29" s="76" t="s">
        <v>252</v>
      </c>
      <c r="AC29" s="71" t="str">
        <f t="shared" si="10"/>
        <v>Televisión Marmor S.A.de C.V.</v>
      </c>
      <c r="AD29" s="77" t="s">
        <v>436</v>
      </c>
      <c r="AE29" s="78" t="s">
        <v>104</v>
      </c>
      <c r="AF29" s="78" t="s">
        <v>253</v>
      </c>
      <c r="AG29" s="73" t="s">
        <v>255</v>
      </c>
      <c r="AH29" s="73" t="s">
        <v>81</v>
      </c>
      <c r="AI29" s="73" t="s">
        <v>81</v>
      </c>
      <c r="AJ29" s="73" t="s">
        <v>718</v>
      </c>
      <c r="AK29" s="79">
        <f t="shared" si="11"/>
        <v>179200</v>
      </c>
      <c r="AL29" s="79">
        <f t="shared" si="12"/>
        <v>179200</v>
      </c>
      <c r="AM29" s="79">
        <f>44800*0</f>
        <v>0</v>
      </c>
      <c r="AN29" s="73" t="s">
        <v>95</v>
      </c>
      <c r="AO29" s="80">
        <v>28942242.600000001</v>
      </c>
      <c r="AP29" s="81" t="s">
        <v>252</v>
      </c>
      <c r="AQ29" s="79">
        <f t="shared" si="13"/>
        <v>179200</v>
      </c>
      <c r="AR29" s="27">
        <f t="shared" si="14"/>
        <v>42979</v>
      </c>
      <c r="AS29" s="20" t="str">
        <f t="shared" si="15"/>
        <v>TMMEJ/COT/DCS/064/2017</v>
      </c>
      <c r="AT29" s="71" t="str">
        <f t="shared" si="16"/>
        <v>Difusión y Divulgación de los proyectos y avances de las diferentes actividdes que realiza e Ayuntamiento de Morelia, Michoacán.</v>
      </c>
      <c r="AU29" s="93" t="s">
        <v>746</v>
      </c>
      <c r="AV29" s="71" t="s">
        <v>91</v>
      </c>
      <c r="AW29" s="21">
        <f t="shared" si="17"/>
        <v>179200</v>
      </c>
      <c r="AX29" s="21">
        <f t="shared" si="18"/>
        <v>179200</v>
      </c>
      <c r="AY29" s="27">
        <f t="shared" si="19"/>
        <v>42979</v>
      </c>
      <c r="AZ29" s="27">
        <f t="shared" si="20"/>
        <v>43100</v>
      </c>
      <c r="BA29" s="20" t="s">
        <v>252</v>
      </c>
    </row>
    <row r="30" spans="1:53" s="33" customFormat="1" ht="123.75" x14ac:dyDescent="0.2">
      <c r="B30" s="82">
        <v>2017</v>
      </c>
      <c r="C30" s="10" t="s">
        <v>521</v>
      </c>
      <c r="D30" s="10" t="s">
        <v>100</v>
      </c>
      <c r="E30" s="10" t="s">
        <v>100</v>
      </c>
      <c r="F30" s="10" t="s">
        <v>254</v>
      </c>
      <c r="G30" s="10" t="s">
        <v>86</v>
      </c>
      <c r="H30" s="10" t="s">
        <v>522</v>
      </c>
      <c r="I30" s="72">
        <v>2017</v>
      </c>
      <c r="J30" s="91" t="s">
        <v>738</v>
      </c>
      <c r="K30" s="11" t="s">
        <v>77</v>
      </c>
      <c r="L30" s="11" t="s">
        <v>78</v>
      </c>
      <c r="M30" s="13">
        <v>123416.92</v>
      </c>
      <c r="N30" s="11" t="s">
        <v>368</v>
      </c>
      <c r="O30" s="11" t="s">
        <v>291</v>
      </c>
      <c r="P30" s="11" t="s">
        <v>94</v>
      </c>
      <c r="Q30" s="11" t="s">
        <v>87</v>
      </c>
      <c r="R30" s="26">
        <v>42887</v>
      </c>
      <c r="S30" s="26">
        <v>42892</v>
      </c>
      <c r="T30" s="11" t="s">
        <v>79</v>
      </c>
      <c r="U30" s="11" t="s">
        <v>80</v>
      </c>
      <c r="V30" s="11" t="s">
        <v>102</v>
      </c>
      <c r="W30" s="11" t="s">
        <v>103</v>
      </c>
      <c r="X30" s="11" t="s">
        <v>89</v>
      </c>
      <c r="Y30" s="28" t="s">
        <v>369</v>
      </c>
      <c r="Z30" s="22" t="s">
        <v>252</v>
      </c>
      <c r="AA30" s="22" t="s">
        <v>252</v>
      </c>
      <c r="AB30" s="22" t="s">
        <v>252</v>
      </c>
      <c r="AC30" s="10" t="str">
        <f t="shared" si="10"/>
        <v>Naranti México S.A de C.V</v>
      </c>
      <c r="AD30" s="31" t="s">
        <v>370</v>
      </c>
      <c r="AE30" s="16" t="s">
        <v>104</v>
      </c>
      <c r="AF30" s="16" t="s">
        <v>253</v>
      </c>
      <c r="AG30" s="11" t="s">
        <v>255</v>
      </c>
      <c r="AH30" s="11" t="s">
        <v>367</v>
      </c>
      <c r="AI30" s="11" t="s">
        <v>367</v>
      </c>
      <c r="AJ30" s="11" t="s">
        <v>372</v>
      </c>
      <c r="AK30" s="17">
        <f t="shared" si="11"/>
        <v>123416.92</v>
      </c>
      <c r="AL30" s="17">
        <f t="shared" si="12"/>
        <v>123416.92</v>
      </c>
      <c r="AM30" s="17">
        <v>123416.92</v>
      </c>
      <c r="AN30" s="11" t="s">
        <v>312</v>
      </c>
      <c r="AO30" s="29">
        <v>1592180.76</v>
      </c>
      <c r="AP30" s="30" t="s">
        <v>252</v>
      </c>
      <c r="AQ30" s="17">
        <f t="shared" si="13"/>
        <v>123416.92</v>
      </c>
      <c r="AR30" s="27">
        <f t="shared" si="14"/>
        <v>42887</v>
      </c>
      <c r="AS30" s="20" t="str">
        <f t="shared" si="15"/>
        <v>TMMEJ/COT/DCS/066/2017</v>
      </c>
      <c r="AT30" s="10" t="str">
        <f t="shared" si="16"/>
        <v>Elaboración de 11 once anuncios de espectaculares y 15 vallas publicitarias con su respectivo montaje sobre las campañas de seguridad, obras y peatonalización realizadas por el Ayuntamiento de Morelia.</v>
      </c>
      <c r="AU30" s="93" t="s">
        <v>746</v>
      </c>
      <c r="AV30" s="10" t="s">
        <v>91</v>
      </c>
      <c r="AW30" s="21">
        <f t="shared" si="17"/>
        <v>123416.92</v>
      </c>
      <c r="AX30" s="21">
        <f t="shared" si="18"/>
        <v>123416.92</v>
      </c>
      <c r="AY30" s="27">
        <f t="shared" si="19"/>
        <v>42887</v>
      </c>
      <c r="AZ30" s="27">
        <f t="shared" si="20"/>
        <v>42892</v>
      </c>
      <c r="BA30" s="20" t="s">
        <v>371</v>
      </c>
    </row>
    <row r="31" spans="1:53" s="33" customFormat="1" ht="123.75" x14ac:dyDescent="0.2">
      <c r="B31" s="82">
        <v>2017</v>
      </c>
      <c r="C31" s="10" t="s">
        <v>523</v>
      </c>
      <c r="D31" s="10" t="s">
        <v>100</v>
      </c>
      <c r="E31" s="10" t="s">
        <v>100</v>
      </c>
      <c r="F31" s="10" t="s">
        <v>254</v>
      </c>
      <c r="G31" s="10" t="s">
        <v>86</v>
      </c>
      <c r="H31" s="10" t="s">
        <v>524</v>
      </c>
      <c r="I31" s="72">
        <v>2017</v>
      </c>
      <c r="J31" s="91" t="s">
        <v>738</v>
      </c>
      <c r="K31" s="11" t="s">
        <v>77</v>
      </c>
      <c r="L31" s="11" t="s">
        <v>78</v>
      </c>
      <c r="M31" s="13">
        <v>199314</v>
      </c>
      <c r="N31" s="11" t="s">
        <v>525</v>
      </c>
      <c r="O31" s="11" t="s">
        <v>291</v>
      </c>
      <c r="P31" s="11" t="s">
        <v>94</v>
      </c>
      <c r="Q31" s="11" t="s">
        <v>87</v>
      </c>
      <c r="R31" s="26">
        <v>42832</v>
      </c>
      <c r="S31" s="26">
        <v>42845</v>
      </c>
      <c r="T31" s="11" t="s">
        <v>79</v>
      </c>
      <c r="U31" s="11" t="s">
        <v>80</v>
      </c>
      <c r="V31" s="11" t="s">
        <v>102</v>
      </c>
      <c r="W31" s="11" t="s">
        <v>103</v>
      </c>
      <c r="X31" s="11" t="s">
        <v>89</v>
      </c>
      <c r="Y31" s="28" t="s">
        <v>526</v>
      </c>
      <c r="Z31" s="28" t="s">
        <v>252</v>
      </c>
      <c r="AA31" s="28" t="s">
        <v>252</v>
      </c>
      <c r="AB31" s="28" t="s">
        <v>252</v>
      </c>
      <c r="AC31" s="10" t="str">
        <f t="shared" si="10"/>
        <v>Comercializadora Publicitaria Tik S.A de C.V</v>
      </c>
      <c r="AD31" s="32" t="s">
        <v>527</v>
      </c>
      <c r="AE31" s="16" t="s">
        <v>104</v>
      </c>
      <c r="AF31" s="16" t="s">
        <v>253</v>
      </c>
      <c r="AG31" s="11" t="s">
        <v>255</v>
      </c>
      <c r="AH31" s="11" t="s">
        <v>367</v>
      </c>
      <c r="AI31" s="11" t="s">
        <v>367</v>
      </c>
      <c r="AJ31" s="11" t="s">
        <v>528</v>
      </c>
      <c r="AK31" s="17">
        <f t="shared" si="11"/>
        <v>199314</v>
      </c>
      <c r="AL31" s="17">
        <f t="shared" si="12"/>
        <v>199314</v>
      </c>
      <c r="AM31" s="17">
        <v>199314</v>
      </c>
      <c r="AN31" s="11" t="s">
        <v>312</v>
      </c>
      <c r="AO31" s="29">
        <v>1592180.76</v>
      </c>
      <c r="AP31" s="30" t="s">
        <v>252</v>
      </c>
      <c r="AQ31" s="17">
        <f t="shared" si="13"/>
        <v>199314</v>
      </c>
      <c r="AR31" s="27">
        <f t="shared" si="14"/>
        <v>42832</v>
      </c>
      <c r="AS31" s="20" t="str">
        <f t="shared" si="15"/>
        <v>TMMEJ/COT/DCS/011/2017</v>
      </c>
      <c r="AT31" s="10" t="str">
        <f t="shared" si="16"/>
        <v>Servicios de Difusión de la Campaña "Reclutamiento y Fortalecimiento de la Policia de Morelia".</v>
      </c>
      <c r="AU31" s="93" t="s">
        <v>746</v>
      </c>
      <c r="AV31" s="10" t="s">
        <v>91</v>
      </c>
      <c r="AW31" s="21">
        <f t="shared" si="17"/>
        <v>199314</v>
      </c>
      <c r="AX31" s="21">
        <f t="shared" si="18"/>
        <v>199314</v>
      </c>
      <c r="AY31" s="27">
        <f t="shared" si="19"/>
        <v>42832</v>
      </c>
      <c r="AZ31" s="27">
        <f t="shared" si="20"/>
        <v>42845</v>
      </c>
      <c r="BA31" s="20" t="s">
        <v>529</v>
      </c>
    </row>
    <row r="32" spans="1:53" s="33" customFormat="1" ht="123.75" x14ac:dyDescent="0.2">
      <c r="B32" s="67">
        <v>2017</v>
      </c>
      <c r="C32" s="10" t="s">
        <v>130</v>
      </c>
      <c r="D32" s="10" t="s">
        <v>100</v>
      </c>
      <c r="E32" s="10" t="s">
        <v>100</v>
      </c>
      <c r="F32" s="10" t="s">
        <v>254</v>
      </c>
      <c r="G32" s="10" t="s">
        <v>86</v>
      </c>
      <c r="H32" s="10" t="s">
        <v>101</v>
      </c>
      <c r="I32" s="66">
        <v>2017</v>
      </c>
      <c r="J32" s="91" t="s">
        <v>738</v>
      </c>
      <c r="K32" s="11" t="s">
        <v>77</v>
      </c>
      <c r="L32" s="11" t="s">
        <v>78</v>
      </c>
      <c r="M32" s="13">
        <v>224000</v>
      </c>
      <c r="N32" s="11" t="s">
        <v>715</v>
      </c>
      <c r="O32" s="11" t="s">
        <v>291</v>
      </c>
      <c r="P32" s="11" t="s">
        <v>94</v>
      </c>
      <c r="Q32" s="11" t="s">
        <v>87</v>
      </c>
      <c r="R32" s="26">
        <v>42828</v>
      </c>
      <c r="S32" s="26">
        <v>42978</v>
      </c>
      <c r="T32" s="11" t="s">
        <v>79</v>
      </c>
      <c r="U32" s="11" t="s">
        <v>80</v>
      </c>
      <c r="V32" s="11" t="s">
        <v>102</v>
      </c>
      <c r="W32" s="11" t="s">
        <v>103</v>
      </c>
      <c r="X32" s="11" t="s">
        <v>89</v>
      </c>
      <c r="Y32" s="10" t="s">
        <v>714</v>
      </c>
      <c r="Z32" s="49" t="s">
        <v>252</v>
      </c>
      <c r="AA32" s="49" t="s">
        <v>252</v>
      </c>
      <c r="AB32" s="49" t="s">
        <v>252</v>
      </c>
      <c r="AC32" s="10" t="str">
        <f t="shared" si="10"/>
        <v>Televisión Marmor S.A.de C.V.</v>
      </c>
      <c r="AD32" s="51" t="s">
        <v>436</v>
      </c>
      <c r="AE32" s="16" t="s">
        <v>104</v>
      </c>
      <c r="AF32" s="16" t="s">
        <v>253</v>
      </c>
      <c r="AG32" s="11" t="s">
        <v>255</v>
      </c>
      <c r="AH32" s="11" t="s">
        <v>81</v>
      </c>
      <c r="AI32" s="11" t="s">
        <v>81</v>
      </c>
      <c r="AJ32" s="11" t="s">
        <v>706</v>
      </c>
      <c r="AK32" s="17">
        <f t="shared" si="11"/>
        <v>224000</v>
      </c>
      <c r="AL32" s="17">
        <f t="shared" si="12"/>
        <v>224000</v>
      </c>
      <c r="AM32" s="17">
        <f>44800*4</f>
        <v>179200</v>
      </c>
      <c r="AN32" s="11" t="s">
        <v>95</v>
      </c>
      <c r="AO32" s="29">
        <v>28942242.600000001</v>
      </c>
      <c r="AP32" s="30" t="s">
        <v>252</v>
      </c>
      <c r="AQ32" s="17">
        <f t="shared" si="13"/>
        <v>224000</v>
      </c>
      <c r="AR32" s="27">
        <f t="shared" si="14"/>
        <v>42828</v>
      </c>
      <c r="AS32" s="20" t="str">
        <f t="shared" si="15"/>
        <v>TMMEJ/COT/DCS/063/2017</v>
      </c>
      <c r="AT32" s="10" t="str">
        <f t="shared" si="16"/>
        <v>Servicios de difusión de mensajes en radio, para la difusión del quehacer del H. Ayuntamiento de Morelia y de los bienes y servicios públicos que prestan las diferentes dependencias que lo conforman.</v>
      </c>
      <c r="AU32" s="93" t="s">
        <v>746</v>
      </c>
      <c r="AV32" s="10" t="s">
        <v>91</v>
      </c>
      <c r="AW32" s="21">
        <f t="shared" si="17"/>
        <v>224000</v>
      </c>
      <c r="AX32" s="21">
        <f t="shared" si="18"/>
        <v>224000</v>
      </c>
      <c r="AY32" s="27">
        <f t="shared" si="19"/>
        <v>42828</v>
      </c>
      <c r="AZ32" s="27">
        <f t="shared" si="20"/>
        <v>42978</v>
      </c>
      <c r="BA32" s="20" t="s">
        <v>716</v>
      </c>
    </row>
    <row r="33" spans="2:53" s="33" customFormat="1" ht="123.75" x14ac:dyDescent="0.2">
      <c r="B33" s="67">
        <v>2017</v>
      </c>
      <c r="C33" s="10" t="s">
        <v>130</v>
      </c>
      <c r="D33" s="10" t="s">
        <v>100</v>
      </c>
      <c r="E33" s="10" t="s">
        <v>100</v>
      </c>
      <c r="F33" s="10" t="s">
        <v>254</v>
      </c>
      <c r="G33" s="10" t="s">
        <v>86</v>
      </c>
      <c r="H33" s="10" t="s">
        <v>101</v>
      </c>
      <c r="I33" s="66">
        <v>2017</v>
      </c>
      <c r="J33" s="91" t="s">
        <v>738</v>
      </c>
      <c r="K33" s="11" t="s">
        <v>77</v>
      </c>
      <c r="L33" s="11" t="s">
        <v>78</v>
      </c>
      <c r="M33" s="13">
        <v>60000</v>
      </c>
      <c r="N33" s="11" t="s">
        <v>705</v>
      </c>
      <c r="O33" s="11" t="s">
        <v>291</v>
      </c>
      <c r="P33" s="11" t="s">
        <v>94</v>
      </c>
      <c r="Q33" s="11" t="s">
        <v>87</v>
      </c>
      <c r="R33" s="26">
        <v>42826</v>
      </c>
      <c r="S33" s="26">
        <v>42886</v>
      </c>
      <c r="T33" s="11" t="s">
        <v>79</v>
      </c>
      <c r="U33" s="11" t="s">
        <v>80</v>
      </c>
      <c r="V33" s="11" t="s">
        <v>102</v>
      </c>
      <c r="W33" s="11" t="s">
        <v>103</v>
      </c>
      <c r="X33" s="11" t="s">
        <v>89</v>
      </c>
      <c r="Y33" s="10" t="s">
        <v>148</v>
      </c>
      <c r="Z33" s="49" t="s">
        <v>252</v>
      </c>
      <c r="AA33" s="49" t="s">
        <v>252</v>
      </c>
      <c r="AB33" s="49" t="s">
        <v>252</v>
      </c>
      <c r="AC33" s="10" t="str">
        <f t="shared" si="10"/>
        <v>Corporación Morelia Multimedia S.A de C.V</v>
      </c>
      <c r="AD33" s="51" t="s">
        <v>149</v>
      </c>
      <c r="AE33" s="16" t="s">
        <v>104</v>
      </c>
      <c r="AF33" s="16" t="s">
        <v>253</v>
      </c>
      <c r="AG33" s="11" t="s">
        <v>255</v>
      </c>
      <c r="AH33" s="11" t="s">
        <v>81</v>
      </c>
      <c r="AI33" s="11" t="s">
        <v>81</v>
      </c>
      <c r="AJ33" s="11" t="s">
        <v>706</v>
      </c>
      <c r="AK33" s="17">
        <f t="shared" si="11"/>
        <v>60000</v>
      </c>
      <c r="AL33" s="17">
        <f t="shared" si="12"/>
        <v>60000</v>
      </c>
      <c r="AM33" s="17">
        <f>30000*2</f>
        <v>60000</v>
      </c>
      <c r="AN33" s="11" t="s">
        <v>95</v>
      </c>
      <c r="AO33" s="29">
        <v>28942242.600000001</v>
      </c>
      <c r="AP33" s="30" t="s">
        <v>252</v>
      </c>
      <c r="AQ33" s="17">
        <f t="shared" si="13"/>
        <v>60000</v>
      </c>
      <c r="AR33" s="27">
        <f t="shared" si="14"/>
        <v>42826</v>
      </c>
      <c r="AS33" s="20" t="str">
        <f t="shared" si="15"/>
        <v>TMMEJ/COT/DCS/048/2017</v>
      </c>
      <c r="AT33" s="10" t="str">
        <f t="shared" si="16"/>
        <v>Servicios de difusión de mensajes en radio, para la difusión del quehacer del H. Ayuntamiento de Morelia y de los bienes y servicios públicos que prestan las diferentes dependencias que lo conforman.</v>
      </c>
      <c r="AU33" s="93" t="s">
        <v>746</v>
      </c>
      <c r="AV33" s="10" t="s">
        <v>91</v>
      </c>
      <c r="AW33" s="21">
        <f t="shared" si="17"/>
        <v>60000</v>
      </c>
      <c r="AX33" s="21">
        <f t="shared" si="18"/>
        <v>60000</v>
      </c>
      <c r="AY33" s="27">
        <f t="shared" si="19"/>
        <v>42826</v>
      </c>
      <c r="AZ33" s="27">
        <f t="shared" si="20"/>
        <v>42886</v>
      </c>
      <c r="BA33" s="20" t="s">
        <v>707</v>
      </c>
    </row>
    <row r="34" spans="2:53" s="33" customFormat="1" ht="123.75" x14ac:dyDescent="0.2">
      <c r="B34" s="67">
        <v>2017</v>
      </c>
      <c r="C34" s="10" t="s">
        <v>130</v>
      </c>
      <c r="D34" s="10" t="s">
        <v>100</v>
      </c>
      <c r="E34" s="10" t="s">
        <v>100</v>
      </c>
      <c r="F34" s="10" t="s">
        <v>254</v>
      </c>
      <c r="G34" s="10" t="s">
        <v>86</v>
      </c>
      <c r="H34" s="10" t="s">
        <v>101</v>
      </c>
      <c r="I34" s="66">
        <v>2017</v>
      </c>
      <c r="J34" s="91" t="s">
        <v>738</v>
      </c>
      <c r="K34" s="11" t="s">
        <v>77</v>
      </c>
      <c r="L34" s="11" t="s">
        <v>78</v>
      </c>
      <c r="M34" s="13">
        <v>293700</v>
      </c>
      <c r="N34" s="11" t="s">
        <v>698</v>
      </c>
      <c r="O34" s="11" t="s">
        <v>291</v>
      </c>
      <c r="P34" s="4" t="s">
        <v>94</v>
      </c>
      <c r="Q34" s="4" t="s">
        <v>87</v>
      </c>
      <c r="R34" s="26">
        <v>42826</v>
      </c>
      <c r="S34" s="26">
        <v>42551</v>
      </c>
      <c r="T34" s="11" t="s">
        <v>79</v>
      </c>
      <c r="U34" s="11" t="s">
        <v>80</v>
      </c>
      <c r="V34" s="11" t="s">
        <v>102</v>
      </c>
      <c r="W34" s="11" t="s">
        <v>103</v>
      </c>
      <c r="X34" s="11" t="s">
        <v>89</v>
      </c>
      <c r="Y34" s="10" t="s">
        <v>167</v>
      </c>
      <c r="Z34" s="28" t="s">
        <v>252</v>
      </c>
      <c r="AA34" s="28" t="s">
        <v>252</v>
      </c>
      <c r="AB34" s="28" t="s">
        <v>252</v>
      </c>
      <c r="AC34" s="10" t="str">
        <f t="shared" si="10"/>
        <v>Morelia Stereo S.A de C.V</v>
      </c>
      <c r="AD34" s="32" t="s">
        <v>168</v>
      </c>
      <c r="AE34" s="16" t="s">
        <v>104</v>
      </c>
      <c r="AF34" s="16" t="s">
        <v>253</v>
      </c>
      <c r="AG34" s="11" t="s">
        <v>259</v>
      </c>
      <c r="AH34" s="11" t="s">
        <v>81</v>
      </c>
      <c r="AI34" s="11" t="s">
        <v>81</v>
      </c>
      <c r="AJ34" s="11" t="s">
        <v>699</v>
      </c>
      <c r="AK34" s="17">
        <f t="shared" si="11"/>
        <v>293700</v>
      </c>
      <c r="AL34" s="17">
        <f t="shared" si="12"/>
        <v>293700</v>
      </c>
      <c r="AM34" s="17">
        <f>97900*3</f>
        <v>293700</v>
      </c>
      <c r="AN34" s="11" t="s">
        <v>95</v>
      </c>
      <c r="AO34" s="29">
        <v>28942242.600000001</v>
      </c>
      <c r="AP34" s="30" t="s">
        <v>252</v>
      </c>
      <c r="AQ34" s="17">
        <f t="shared" si="13"/>
        <v>293700</v>
      </c>
      <c r="AR34" s="27">
        <f t="shared" si="14"/>
        <v>42826</v>
      </c>
      <c r="AS34" s="20" t="str">
        <f t="shared" si="15"/>
        <v>TMMEJ/COT/DCS/040/2017</v>
      </c>
      <c r="AT34" s="10" t="str">
        <f t="shared" si="16"/>
        <v>Difusión de mensajes sobre programas y actividades del Ayuntamiento de Morelia, mediante spots de radio.</v>
      </c>
      <c r="AU34" s="93" t="s">
        <v>746</v>
      </c>
      <c r="AV34" s="10" t="s">
        <v>91</v>
      </c>
      <c r="AW34" s="21">
        <f t="shared" si="17"/>
        <v>293700</v>
      </c>
      <c r="AX34" s="21">
        <f t="shared" si="18"/>
        <v>293700</v>
      </c>
      <c r="AY34" s="27">
        <f t="shared" si="19"/>
        <v>42826</v>
      </c>
      <c r="AZ34" s="27">
        <f t="shared" si="20"/>
        <v>42551</v>
      </c>
      <c r="BA34" s="20" t="s">
        <v>700</v>
      </c>
    </row>
    <row r="35" spans="2:53" s="33" customFormat="1" ht="123.75" x14ac:dyDescent="0.2">
      <c r="B35" s="67">
        <v>2017</v>
      </c>
      <c r="C35" s="10" t="s">
        <v>130</v>
      </c>
      <c r="D35" s="10" t="s">
        <v>100</v>
      </c>
      <c r="E35" s="10" t="s">
        <v>100</v>
      </c>
      <c r="F35" s="10" t="s">
        <v>254</v>
      </c>
      <c r="G35" s="10" t="s">
        <v>86</v>
      </c>
      <c r="H35" s="10" t="s">
        <v>101</v>
      </c>
      <c r="I35" s="66">
        <v>2017</v>
      </c>
      <c r="J35" s="91" t="s">
        <v>738</v>
      </c>
      <c r="K35" s="11" t="s">
        <v>77</v>
      </c>
      <c r="L35" s="11" t="s">
        <v>78</v>
      </c>
      <c r="M35" s="13">
        <v>420000</v>
      </c>
      <c r="N35" s="11" t="s">
        <v>171</v>
      </c>
      <c r="O35" s="11" t="s">
        <v>90</v>
      </c>
      <c r="P35" s="4" t="s">
        <v>94</v>
      </c>
      <c r="Q35" s="4" t="s">
        <v>87</v>
      </c>
      <c r="R35" s="26">
        <v>42736</v>
      </c>
      <c r="S35" s="26">
        <v>42490</v>
      </c>
      <c r="T35" s="11" t="s">
        <v>79</v>
      </c>
      <c r="U35" s="11" t="s">
        <v>80</v>
      </c>
      <c r="V35" s="11" t="s">
        <v>102</v>
      </c>
      <c r="W35" s="11" t="s">
        <v>103</v>
      </c>
      <c r="X35" s="11" t="s">
        <v>89</v>
      </c>
      <c r="Y35" s="10" t="s">
        <v>110</v>
      </c>
      <c r="Z35" s="28" t="s">
        <v>252</v>
      </c>
      <c r="AA35" s="28" t="s">
        <v>252</v>
      </c>
      <c r="AB35" s="28" t="s">
        <v>252</v>
      </c>
      <c r="AC35" s="10" t="str">
        <f t="shared" si="10"/>
        <v>Operadora y Editora del Bajio S.A de C.V (Provincia)</v>
      </c>
      <c r="AD35" s="32" t="s">
        <v>111</v>
      </c>
      <c r="AE35" s="16" t="s">
        <v>104</v>
      </c>
      <c r="AF35" s="16" t="s">
        <v>253</v>
      </c>
      <c r="AG35" s="11" t="s">
        <v>259</v>
      </c>
      <c r="AH35" s="11" t="s">
        <v>81</v>
      </c>
      <c r="AI35" s="11" t="s">
        <v>81</v>
      </c>
      <c r="AJ35" s="11" t="s">
        <v>112</v>
      </c>
      <c r="AK35" s="17">
        <f t="shared" si="11"/>
        <v>420000</v>
      </c>
      <c r="AL35" s="17">
        <f t="shared" si="12"/>
        <v>420000</v>
      </c>
      <c r="AM35" s="17">
        <v>420000</v>
      </c>
      <c r="AN35" s="11" t="s">
        <v>95</v>
      </c>
      <c r="AO35" s="29">
        <v>28942242.600000001</v>
      </c>
      <c r="AP35" s="30" t="s">
        <v>252</v>
      </c>
      <c r="AQ35" s="17">
        <f t="shared" si="13"/>
        <v>420000</v>
      </c>
      <c r="AR35" s="27">
        <f t="shared" si="14"/>
        <v>42736</v>
      </c>
      <c r="AS35" s="20" t="str">
        <f t="shared" si="15"/>
        <v>SA/DCS/S/55/2017</v>
      </c>
      <c r="AT35" s="10" t="str">
        <f t="shared" si="16"/>
        <v>Servicios de Difusión e Mensajes, programas, Actividades y Campañas del H. Ayuntamiento en el Diario Provincia.</v>
      </c>
      <c r="AU35" s="93" t="s">
        <v>746</v>
      </c>
      <c r="AV35" s="10" t="s">
        <v>91</v>
      </c>
      <c r="AW35" s="21">
        <f t="shared" si="17"/>
        <v>420000</v>
      </c>
      <c r="AX35" s="21">
        <f t="shared" si="18"/>
        <v>420000</v>
      </c>
      <c r="AY35" s="27">
        <f t="shared" si="19"/>
        <v>42736</v>
      </c>
      <c r="AZ35" s="27">
        <f t="shared" si="20"/>
        <v>42490</v>
      </c>
      <c r="BA35" s="20" t="s">
        <v>118</v>
      </c>
    </row>
    <row r="36" spans="2:53" s="33" customFormat="1" ht="123.75" x14ac:dyDescent="0.2">
      <c r="B36" s="67">
        <v>2017</v>
      </c>
      <c r="C36" s="10" t="s">
        <v>130</v>
      </c>
      <c r="D36" s="10" t="s">
        <v>100</v>
      </c>
      <c r="E36" s="10" t="s">
        <v>100</v>
      </c>
      <c r="F36" s="10" t="s">
        <v>254</v>
      </c>
      <c r="G36" s="10" t="s">
        <v>86</v>
      </c>
      <c r="H36" s="10" t="s">
        <v>101</v>
      </c>
      <c r="I36" s="66">
        <v>2017</v>
      </c>
      <c r="J36" s="91" t="s">
        <v>738</v>
      </c>
      <c r="K36" s="11" t="s">
        <v>77</v>
      </c>
      <c r="L36" s="11" t="s">
        <v>78</v>
      </c>
      <c r="M36" s="13">
        <v>320000</v>
      </c>
      <c r="N36" s="11" t="s">
        <v>172</v>
      </c>
      <c r="O36" s="11" t="s">
        <v>90</v>
      </c>
      <c r="P36" s="11" t="s">
        <v>94</v>
      </c>
      <c r="Q36" s="11" t="s">
        <v>87</v>
      </c>
      <c r="R36" s="26">
        <v>42736</v>
      </c>
      <c r="S36" s="26">
        <v>42916</v>
      </c>
      <c r="T36" s="11" t="s">
        <v>79</v>
      </c>
      <c r="U36" s="11" t="s">
        <v>80</v>
      </c>
      <c r="V36" s="11" t="s">
        <v>102</v>
      </c>
      <c r="W36" s="11" t="s">
        <v>103</v>
      </c>
      <c r="X36" s="11" t="s">
        <v>89</v>
      </c>
      <c r="Y36" s="10" t="s">
        <v>114</v>
      </c>
      <c r="Z36" s="28" t="s">
        <v>252</v>
      </c>
      <c r="AA36" s="28" t="s">
        <v>252</v>
      </c>
      <c r="AB36" s="28" t="s">
        <v>252</v>
      </c>
      <c r="AC36" s="10" t="str">
        <f t="shared" si="10"/>
        <v>Operadora y Editora del Bajio S.A de C.V (Testigo)</v>
      </c>
      <c r="AD36" s="32" t="s">
        <v>111</v>
      </c>
      <c r="AE36" s="16" t="s">
        <v>104</v>
      </c>
      <c r="AF36" s="16" t="s">
        <v>253</v>
      </c>
      <c r="AG36" s="11" t="s">
        <v>255</v>
      </c>
      <c r="AH36" s="11" t="s">
        <v>81</v>
      </c>
      <c r="AI36" s="11" t="s">
        <v>81</v>
      </c>
      <c r="AJ36" s="11" t="s">
        <v>115</v>
      </c>
      <c r="AK36" s="17">
        <f t="shared" si="11"/>
        <v>320000</v>
      </c>
      <c r="AL36" s="17">
        <f t="shared" si="12"/>
        <v>320000</v>
      </c>
      <c r="AM36" s="17">
        <f>(50000*2)+(55000*4)</f>
        <v>320000</v>
      </c>
      <c r="AN36" s="11" t="s">
        <v>95</v>
      </c>
      <c r="AO36" s="29">
        <v>28942242.600000001</v>
      </c>
      <c r="AP36" s="30" t="s">
        <v>252</v>
      </c>
      <c r="AQ36" s="17">
        <f t="shared" si="13"/>
        <v>320000</v>
      </c>
      <c r="AR36" s="27">
        <f t="shared" si="14"/>
        <v>42736</v>
      </c>
      <c r="AS36" s="20" t="str">
        <f t="shared" si="15"/>
        <v>SA/DCS/S/58/2017</v>
      </c>
      <c r="AT36" s="10" t="str">
        <f t="shared" si="16"/>
        <v>Servicios de dar a Conocer a la Ciudadania de Morelia en general, las acciones, programas y campañas realizadas por el H. Ayuntamiento en favor de los Morelianos.</v>
      </c>
      <c r="AU36" s="93" t="s">
        <v>746</v>
      </c>
      <c r="AV36" s="10" t="s">
        <v>91</v>
      </c>
      <c r="AW36" s="21">
        <f t="shared" si="17"/>
        <v>320000</v>
      </c>
      <c r="AX36" s="21">
        <f t="shared" si="18"/>
        <v>320000</v>
      </c>
      <c r="AY36" s="27">
        <f t="shared" si="19"/>
        <v>42736</v>
      </c>
      <c r="AZ36" s="27">
        <f t="shared" si="20"/>
        <v>42916</v>
      </c>
      <c r="BA36" s="20" t="s">
        <v>260</v>
      </c>
    </row>
    <row r="37" spans="2:53" s="33" customFormat="1" ht="123.75" x14ac:dyDescent="0.2">
      <c r="B37" s="67">
        <v>2017</v>
      </c>
      <c r="C37" s="10" t="s">
        <v>130</v>
      </c>
      <c r="D37" s="10" t="s">
        <v>100</v>
      </c>
      <c r="E37" s="10" t="s">
        <v>100</v>
      </c>
      <c r="F37" s="10" t="s">
        <v>254</v>
      </c>
      <c r="G37" s="10" t="s">
        <v>86</v>
      </c>
      <c r="H37" s="10" t="s">
        <v>101</v>
      </c>
      <c r="I37" s="66">
        <v>2017</v>
      </c>
      <c r="J37" s="91" t="s">
        <v>738</v>
      </c>
      <c r="K37" s="11" t="s">
        <v>77</v>
      </c>
      <c r="L37" s="11" t="s">
        <v>78</v>
      </c>
      <c r="M37" s="13">
        <v>320000</v>
      </c>
      <c r="N37" s="11" t="s">
        <v>174</v>
      </c>
      <c r="O37" s="11" t="s">
        <v>90</v>
      </c>
      <c r="P37" s="11" t="s">
        <v>94</v>
      </c>
      <c r="Q37" s="11" t="s">
        <v>87</v>
      </c>
      <c r="R37" s="26">
        <v>42736</v>
      </c>
      <c r="S37" s="26">
        <v>42916</v>
      </c>
      <c r="T37" s="11" t="s">
        <v>79</v>
      </c>
      <c r="U37" s="11" t="s">
        <v>80</v>
      </c>
      <c r="V37" s="11" t="s">
        <v>102</v>
      </c>
      <c r="W37" s="11" t="s">
        <v>103</v>
      </c>
      <c r="X37" s="11" t="s">
        <v>89</v>
      </c>
      <c r="Y37" s="10" t="s">
        <v>262</v>
      </c>
      <c r="Z37" s="28" t="s">
        <v>252</v>
      </c>
      <c r="AA37" s="28" t="s">
        <v>252</v>
      </c>
      <c r="AB37" s="28" t="s">
        <v>252</v>
      </c>
      <c r="AC37" s="10" t="str">
        <f t="shared" si="10"/>
        <v>Operadora y Editora del Bajio S.A de C.V (Innbus)</v>
      </c>
      <c r="AD37" s="32" t="s">
        <v>111</v>
      </c>
      <c r="AE37" s="16" t="s">
        <v>104</v>
      </c>
      <c r="AF37" s="16" t="s">
        <v>253</v>
      </c>
      <c r="AG37" s="11" t="s">
        <v>255</v>
      </c>
      <c r="AH37" s="11" t="s">
        <v>81</v>
      </c>
      <c r="AI37" s="11" t="s">
        <v>81</v>
      </c>
      <c r="AJ37" s="11" t="s">
        <v>119</v>
      </c>
      <c r="AK37" s="17">
        <f t="shared" si="11"/>
        <v>320000</v>
      </c>
      <c r="AL37" s="17">
        <f t="shared" si="12"/>
        <v>320000</v>
      </c>
      <c r="AM37" s="17">
        <f>(50000*2)+(55000*4)</f>
        <v>320000</v>
      </c>
      <c r="AN37" s="11" t="s">
        <v>95</v>
      </c>
      <c r="AO37" s="29">
        <v>28942242.600000001</v>
      </c>
      <c r="AP37" s="30" t="s">
        <v>252</v>
      </c>
      <c r="AQ37" s="17">
        <f t="shared" si="13"/>
        <v>320000</v>
      </c>
      <c r="AR37" s="27">
        <f t="shared" si="14"/>
        <v>42736</v>
      </c>
      <c r="AS37" s="20" t="str">
        <f t="shared" si="15"/>
        <v>SA/DCS/S/56/2017</v>
      </c>
      <c r="AT37" s="10" t="str">
        <f t="shared" si="16"/>
        <v>Servicio de Transmisión de las Actividades, Mensajes, funciones y programas que realiza el Ayuntamiento, para conocimiento de la ciudadania moreliana en general en Revista Innbus.</v>
      </c>
      <c r="AU37" s="93" t="s">
        <v>746</v>
      </c>
      <c r="AV37" s="10" t="s">
        <v>91</v>
      </c>
      <c r="AW37" s="21">
        <f t="shared" si="17"/>
        <v>320000</v>
      </c>
      <c r="AX37" s="21">
        <f t="shared" si="18"/>
        <v>320000</v>
      </c>
      <c r="AY37" s="27">
        <f t="shared" si="19"/>
        <v>42736</v>
      </c>
      <c r="AZ37" s="27">
        <f t="shared" si="20"/>
        <v>42916</v>
      </c>
      <c r="BA37" s="20" t="s">
        <v>263</v>
      </c>
    </row>
    <row r="38" spans="2:53" s="33" customFormat="1" ht="123.75" x14ac:dyDescent="0.2">
      <c r="B38" s="67">
        <v>2017</v>
      </c>
      <c r="C38" s="10" t="s">
        <v>130</v>
      </c>
      <c r="D38" s="10" t="s">
        <v>100</v>
      </c>
      <c r="E38" s="10" t="s">
        <v>100</v>
      </c>
      <c r="F38" s="10" t="s">
        <v>254</v>
      </c>
      <c r="G38" s="10" t="s">
        <v>86</v>
      </c>
      <c r="H38" s="10" t="s">
        <v>101</v>
      </c>
      <c r="I38" s="66">
        <v>2017</v>
      </c>
      <c r="J38" s="91" t="s">
        <v>738</v>
      </c>
      <c r="K38" s="11" t="s">
        <v>77</v>
      </c>
      <c r="L38" s="11" t="s">
        <v>78</v>
      </c>
      <c r="M38" s="13">
        <v>150003</v>
      </c>
      <c r="N38" s="11" t="s">
        <v>226</v>
      </c>
      <c r="O38" s="11" t="s">
        <v>90</v>
      </c>
      <c r="P38" s="11" t="s">
        <v>94</v>
      </c>
      <c r="Q38" s="11" t="s">
        <v>87</v>
      </c>
      <c r="R38" s="26">
        <v>42826</v>
      </c>
      <c r="S38" s="26">
        <v>43100</v>
      </c>
      <c r="T38" s="11" t="s">
        <v>79</v>
      </c>
      <c r="U38" s="11" t="s">
        <v>80</v>
      </c>
      <c r="V38" s="11" t="s">
        <v>102</v>
      </c>
      <c r="W38" s="11" t="s">
        <v>103</v>
      </c>
      <c r="X38" s="11" t="s">
        <v>89</v>
      </c>
      <c r="Y38" s="10" t="s">
        <v>227</v>
      </c>
      <c r="Z38" s="28" t="s">
        <v>252</v>
      </c>
      <c r="AA38" s="28" t="s">
        <v>252</v>
      </c>
      <c r="AB38" s="28" t="s">
        <v>252</v>
      </c>
      <c r="AC38" s="10" t="str">
        <f t="shared" si="10"/>
        <v>Grupo la Voz del Viento S.A de C.V</v>
      </c>
      <c r="AD38" s="32" t="s">
        <v>228</v>
      </c>
      <c r="AE38" s="16" t="s">
        <v>104</v>
      </c>
      <c r="AF38" s="16" t="s">
        <v>253</v>
      </c>
      <c r="AG38" s="11" t="s">
        <v>255</v>
      </c>
      <c r="AH38" s="11" t="s">
        <v>81</v>
      </c>
      <c r="AI38" s="11" t="s">
        <v>81</v>
      </c>
      <c r="AJ38" s="11" t="s">
        <v>134</v>
      </c>
      <c r="AK38" s="17">
        <f t="shared" si="11"/>
        <v>150003</v>
      </c>
      <c r="AL38" s="17">
        <f t="shared" si="12"/>
        <v>150003</v>
      </c>
      <c r="AM38" s="17">
        <f>16667*4</f>
        <v>66668</v>
      </c>
      <c r="AN38" s="11" t="s">
        <v>95</v>
      </c>
      <c r="AO38" s="29">
        <v>28942242.600000001</v>
      </c>
      <c r="AP38" s="30" t="s">
        <v>252</v>
      </c>
      <c r="AQ38" s="17">
        <f t="shared" si="13"/>
        <v>150003</v>
      </c>
      <c r="AR38" s="27">
        <f t="shared" si="14"/>
        <v>42826</v>
      </c>
      <c r="AS38" s="20" t="str">
        <f t="shared" si="15"/>
        <v>SA/DCS/S/82/2017</v>
      </c>
      <c r="AT38" s="10" t="str">
        <f t="shared" si="16"/>
        <v>Servicios de Difusión de mensajes, programas, actividades y Campañs del H. Ayuntamiento de Morelia.</v>
      </c>
      <c r="AU38" s="93" t="s">
        <v>746</v>
      </c>
      <c r="AV38" s="10" t="s">
        <v>91</v>
      </c>
      <c r="AW38" s="21">
        <f t="shared" si="17"/>
        <v>150003</v>
      </c>
      <c r="AX38" s="21">
        <f t="shared" si="18"/>
        <v>150003</v>
      </c>
      <c r="AY38" s="27">
        <f t="shared" si="19"/>
        <v>42826</v>
      </c>
      <c r="AZ38" s="27">
        <f t="shared" si="20"/>
        <v>43100</v>
      </c>
      <c r="BA38" s="20" t="s">
        <v>281</v>
      </c>
    </row>
    <row r="39" spans="2:53" s="33" customFormat="1" ht="123.75" x14ac:dyDescent="0.2">
      <c r="B39" s="67">
        <v>2017</v>
      </c>
      <c r="C39" s="10" t="s">
        <v>130</v>
      </c>
      <c r="D39" s="10" t="s">
        <v>100</v>
      </c>
      <c r="E39" s="10" t="s">
        <v>100</v>
      </c>
      <c r="F39" s="10" t="s">
        <v>254</v>
      </c>
      <c r="G39" s="10" t="s">
        <v>86</v>
      </c>
      <c r="H39" s="10" t="s">
        <v>101</v>
      </c>
      <c r="I39" s="66">
        <v>2017</v>
      </c>
      <c r="J39" s="91" t="s">
        <v>738</v>
      </c>
      <c r="K39" s="11" t="s">
        <v>77</v>
      </c>
      <c r="L39" s="11" t="s">
        <v>78</v>
      </c>
      <c r="M39" s="13">
        <v>390000</v>
      </c>
      <c r="N39" s="11" t="s">
        <v>237</v>
      </c>
      <c r="O39" s="11" t="s">
        <v>90</v>
      </c>
      <c r="P39" s="11" t="s">
        <v>94</v>
      </c>
      <c r="Q39" s="11" t="s">
        <v>87</v>
      </c>
      <c r="R39" s="26">
        <v>42826</v>
      </c>
      <c r="S39" s="26">
        <v>42855</v>
      </c>
      <c r="T39" s="11" t="s">
        <v>79</v>
      </c>
      <c r="U39" s="11" t="s">
        <v>80</v>
      </c>
      <c r="V39" s="11" t="s">
        <v>102</v>
      </c>
      <c r="W39" s="11" t="s">
        <v>103</v>
      </c>
      <c r="X39" s="11" t="s">
        <v>89</v>
      </c>
      <c r="Y39" s="10" t="s">
        <v>230</v>
      </c>
      <c r="Z39" s="28" t="s">
        <v>252</v>
      </c>
      <c r="AA39" s="28" t="s">
        <v>252</v>
      </c>
      <c r="AB39" s="28" t="s">
        <v>252</v>
      </c>
      <c r="AC39" s="10" t="str">
        <f t="shared" si="10"/>
        <v>Canal 13 de Michoacán S.A de C.V</v>
      </c>
      <c r="AD39" s="32" t="s">
        <v>231</v>
      </c>
      <c r="AE39" s="16" t="s">
        <v>104</v>
      </c>
      <c r="AF39" s="16" t="s">
        <v>253</v>
      </c>
      <c r="AG39" s="11" t="s">
        <v>255</v>
      </c>
      <c r="AH39" s="11" t="s">
        <v>81</v>
      </c>
      <c r="AI39" s="11" t="s">
        <v>81</v>
      </c>
      <c r="AJ39" s="11" t="s">
        <v>238</v>
      </c>
      <c r="AK39" s="17">
        <f t="shared" si="11"/>
        <v>390000</v>
      </c>
      <c r="AL39" s="17">
        <f t="shared" si="12"/>
        <v>390000</v>
      </c>
      <c r="AM39" s="17">
        <f>AL39</f>
        <v>390000</v>
      </c>
      <c r="AN39" s="11" t="s">
        <v>220</v>
      </c>
      <c r="AO39" s="29">
        <v>28942242.600000001</v>
      </c>
      <c r="AP39" s="30" t="s">
        <v>252</v>
      </c>
      <c r="AQ39" s="17">
        <f t="shared" si="13"/>
        <v>390000</v>
      </c>
      <c r="AR39" s="27">
        <f t="shared" si="14"/>
        <v>42826</v>
      </c>
      <c r="AS39" s="20" t="str">
        <f t="shared" si="15"/>
        <v>SA/DCS/S/079/2017</v>
      </c>
      <c r="AT39" s="10" t="str">
        <f t="shared" si="16"/>
        <v>Servicios de transmisión deActividades, Mensajes, Funciones y Programas que realiza el Ayuntamiento, para conocimiento de la ciudadania Moreliana.</v>
      </c>
      <c r="AU39" s="93" t="s">
        <v>746</v>
      </c>
      <c r="AV39" s="10" t="s">
        <v>91</v>
      </c>
      <c r="AW39" s="21">
        <f t="shared" si="17"/>
        <v>390000</v>
      </c>
      <c r="AX39" s="21">
        <f t="shared" si="18"/>
        <v>390000</v>
      </c>
      <c r="AY39" s="27">
        <f t="shared" si="19"/>
        <v>42826</v>
      </c>
      <c r="AZ39" s="27">
        <f t="shared" si="20"/>
        <v>42855</v>
      </c>
      <c r="BA39" s="20" t="s">
        <v>239</v>
      </c>
    </row>
    <row r="40" spans="2:53" s="33" customFormat="1" ht="123.75" x14ac:dyDescent="0.2">
      <c r="B40" s="67">
        <v>2017</v>
      </c>
      <c r="C40" s="10" t="s">
        <v>130</v>
      </c>
      <c r="D40" s="10" t="s">
        <v>100</v>
      </c>
      <c r="E40" s="10" t="s">
        <v>100</v>
      </c>
      <c r="F40" s="10" t="s">
        <v>254</v>
      </c>
      <c r="G40" s="10" t="s">
        <v>86</v>
      </c>
      <c r="H40" s="10" t="s">
        <v>101</v>
      </c>
      <c r="I40" s="66">
        <v>2017</v>
      </c>
      <c r="J40" s="91" t="s">
        <v>738</v>
      </c>
      <c r="K40" s="11" t="s">
        <v>77</v>
      </c>
      <c r="L40" s="11" t="s">
        <v>78</v>
      </c>
      <c r="M40" s="13">
        <v>400000</v>
      </c>
      <c r="N40" s="11" t="s">
        <v>247</v>
      </c>
      <c r="O40" s="11" t="s">
        <v>90</v>
      </c>
      <c r="P40" s="11" t="s">
        <v>94</v>
      </c>
      <c r="Q40" s="11" t="s">
        <v>87</v>
      </c>
      <c r="R40" s="26">
        <v>42826</v>
      </c>
      <c r="S40" s="26">
        <v>42855</v>
      </c>
      <c r="T40" s="11" t="s">
        <v>79</v>
      </c>
      <c r="U40" s="11" t="s">
        <v>80</v>
      </c>
      <c r="V40" s="11" t="s">
        <v>102</v>
      </c>
      <c r="W40" s="11" t="s">
        <v>103</v>
      </c>
      <c r="X40" s="11" t="s">
        <v>89</v>
      </c>
      <c r="Y40" s="10" t="s">
        <v>108</v>
      </c>
      <c r="Z40" s="28" t="s">
        <v>252</v>
      </c>
      <c r="AA40" s="28" t="s">
        <v>252</v>
      </c>
      <c r="AB40" s="28" t="s">
        <v>252</v>
      </c>
      <c r="AC40" s="10" t="str">
        <f t="shared" si="10"/>
        <v>Medio Entertainment S.A de C.V</v>
      </c>
      <c r="AD40" s="32" t="s">
        <v>107</v>
      </c>
      <c r="AE40" s="16" t="s">
        <v>104</v>
      </c>
      <c r="AF40" s="16" t="s">
        <v>253</v>
      </c>
      <c r="AG40" s="11" t="s">
        <v>255</v>
      </c>
      <c r="AH40" s="11" t="s">
        <v>81</v>
      </c>
      <c r="AI40" s="11" t="s">
        <v>81</v>
      </c>
      <c r="AJ40" s="11" t="s">
        <v>127</v>
      </c>
      <c r="AK40" s="17">
        <f t="shared" si="11"/>
        <v>400000</v>
      </c>
      <c r="AL40" s="17">
        <f t="shared" si="12"/>
        <v>400000</v>
      </c>
      <c r="AM40" s="17">
        <v>400000</v>
      </c>
      <c r="AN40" s="11" t="s">
        <v>95</v>
      </c>
      <c r="AO40" s="29">
        <v>28942242.600000001</v>
      </c>
      <c r="AP40" s="30" t="s">
        <v>252</v>
      </c>
      <c r="AQ40" s="17">
        <f t="shared" si="13"/>
        <v>400000</v>
      </c>
      <c r="AR40" s="27">
        <f t="shared" si="14"/>
        <v>42826</v>
      </c>
      <c r="AS40" s="20" t="str">
        <f t="shared" si="15"/>
        <v>SA/DCS/S/100/2017</v>
      </c>
      <c r="AT40" s="10" t="str">
        <f t="shared" si="16"/>
        <v>Servicios de Difusión del quehacer del H. Ayuntamiento de Morelia y de los bienes y servicios públicos que prestan las diferentes dependencias que lo conforman</v>
      </c>
      <c r="AU40" s="93" t="s">
        <v>746</v>
      </c>
      <c r="AV40" s="10" t="s">
        <v>91</v>
      </c>
      <c r="AW40" s="21">
        <f t="shared" si="17"/>
        <v>400000</v>
      </c>
      <c r="AX40" s="21">
        <f t="shared" si="18"/>
        <v>400000</v>
      </c>
      <c r="AY40" s="27">
        <f t="shared" si="19"/>
        <v>42826</v>
      </c>
      <c r="AZ40" s="27">
        <f t="shared" si="20"/>
        <v>42855</v>
      </c>
      <c r="BA40" s="20" t="s">
        <v>248</v>
      </c>
    </row>
    <row r="41" spans="2:53" s="33" customFormat="1" ht="157.5" x14ac:dyDescent="0.2">
      <c r="B41" s="67">
        <v>2017</v>
      </c>
      <c r="C41" s="10" t="s">
        <v>130</v>
      </c>
      <c r="D41" s="10" t="s">
        <v>100</v>
      </c>
      <c r="E41" s="10" t="s">
        <v>100</v>
      </c>
      <c r="F41" s="10" t="s">
        <v>254</v>
      </c>
      <c r="G41" s="10" t="s">
        <v>86</v>
      </c>
      <c r="H41" s="10" t="s">
        <v>101</v>
      </c>
      <c r="I41" s="66">
        <v>2017</v>
      </c>
      <c r="J41" s="91" t="s">
        <v>738</v>
      </c>
      <c r="K41" s="11" t="s">
        <v>77</v>
      </c>
      <c r="L41" s="11" t="s">
        <v>78</v>
      </c>
      <c r="M41" s="13">
        <v>110000</v>
      </c>
      <c r="N41" s="11" t="s">
        <v>292</v>
      </c>
      <c r="O41" s="11" t="s">
        <v>291</v>
      </c>
      <c r="P41" s="11" t="s">
        <v>94</v>
      </c>
      <c r="Q41" s="11" t="s">
        <v>87</v>
      </c>
      <c r="R41" s="26">
        <v>42857</v>
      </c>
      <c r="S41" s="26">
        <v>42886</v>
      </c>
      <c r="T41" s="11" t="s">
        <v>79</v>
      </c>
      <c r="U41" s="11" t="s">
        <v>80</v>
      </c>
      <c r="V41" s="11" t="s">
        <v>102</v>
      </c>
      <c r="W41" s="11" t="s">
        <v>103</v>
      </c>
      <c r="X41" s="11" t="s">
        <v>89</v>
      </c>
      <c r="Y41" s="10" t="s">
        <v>293</v>
      </c>
      <c r="Z41" s="28" t="s">
        <v>252</v>
      </c>
      <c r="AA41" s="28" t="s">
        <v>252</v>
      </c>
      <c r="AB41" s="28" t="s">
        <v>252</v>
      </c>
      <c r="AC41" s="10" t="str">
        <f t="shared" si="10"/>
        <v>Operadora y Editora del Bajío S.A de C.V</v>
      </c>
      <c r="AD41" s="32" t="s">
        <v>111</v>
      </c>
      <c r="AE41" s="16" t="s">
        <v>104</v>
      </c>
      <c r="AF41" s="16" t="s">
        <v>253</v>
      </c>
      <c r="AG41" s="11" t="s">
        <v>255</v>
      </c>
      <c r="AH41" s="11" t="s">
        <v>81</v>
      </c>
      <c r="AI41" s="11" t="s">
        <v>81</v>
      </c>
      <c r="AJ41" s="11" t="s">
        <v>294</v>
      </c>
      <c r="AK41" s="17">
        <f t="shared" si="11"/>
        <v>110000</v>
      </c>
      <c r="AL41" s="17">
        <f t="shared" si="12"/>
        <v>110000</v>
      </c>
      <c r="AM41" s="17">
        <v>110000</v>
      </c>
      <c r="AN41" s="11" t="s">
        <v>95</v>
      </c>
      <c r="AO41" s="29">
        <v>28942242.600000001</v>
      </c>
      <c r="AP41" s="30" t="s">
        <v>252</v>
      </c>
      <c r="AQ41" s="17">
        <f t="shared" si="13"/>
        <v>110000</v>
      </c>
      <c r="AR41" s="27">
        <f t="shared" si="14"/>
        <v>42857</v>
      </c>
      <c r="AS41" s="20" t="str">
        <f t="shared" si="15"/>
        <v>TMMEJ/COT/DCS/015/2017</v>
      </c>
      <c r="AT41" s="10" t="str">
        <f t="shared" si="16"/>
        <v>“Difusión de campañas del mes de mayo: “Estamos Construyendo como nunca; 2ª Carrera Nocturna “Morelia Corre”, Las mejores ciudades que caminan; Dona $ 5.00 a los Bomberos; Queremos que la Ireticateme se Construya Diferente; Únete a la Policía de Morelia; En Marcha”</v>
      </c>
      <c r="AU41" s="93" t="s">
        <v>746</v>
      </c>
      <c r="AV41" s="10" t="s">
        <v>91</v>
      </c>
      <c r="AW41" s="21">
        <f t="shared" si="17"/>
        <v>110000</v>
      </c>
      <c r="AX41" s="21">
        <f t="shared" si="18"/>
        <v>110000</v>
      </c>
      <c r="AY41" s="27">
        <f t="shared" si="19"/>
        <v>42857</v>
      </c>
      <c r="AZ41" s="27">
        <f t="shared" si="20"/>
        <v>42886</v>
      </c>
      <c r="BA41" s="20" t="s">
        <v>295</v>
      </c>
    </row>
    <row r="42" spans="2:53" s="33" customFormat="1" ht="258.75" x14ac:dyDescent="0.2">
      <c r="B42" s="67">
        <v>2017</v>
      </c>
      <c r="C42" s="10" t="s">
        <v>130</v>
      </c>
      <c r="D42" s="10" t="s">
        <v>100</v>
      </c>
      <c r="E42" s="10" t="s">
        <v>100</v>
      </c>
      <c r="F42" s="10" t="s">
        <v>254</v>
      </c>
      <c r="G42" s="10" t="s">
        <v>86</v>
      </c>
      <c r="H42" s="10" t="s">
        <v>101</v>
      </c>
      <c r="I42" s="66">
        <v>2017</v>
      </c>
      <c r="J42" s="91" t="s">
        <v>738</v>
      </c>
      <c r="K42" s="11" t="s">
        <v>77</v>
      </c>
      <c r="L42" s="11" t="s">
        <v>78</v>
      </c>
      <c r="M42" s="13">
        <v>110000</v>
      </c>
      <c r="N42" s="11" t="s">
        <v>296</v>
      </c>
      <c r="O42" s="11" t="s">
        <v>291</v>
      </c>
      <c r="P42" s="11" t="s">
        <v>94</v>
      </c>
      <c r="Q42" s="11" t="s">
        <v>87</v>
      </c>
      <c r="R42" s="26">
        <v>42887</v>
      </c>
      <c r="S42" s="26">
        <v>42916</v>
      </c>
      <c r="T42" s="11" t="s">
        <v>79</v>
      </c>
      <c r="U42" s="11" t="s">
        <v>80</v>
      </c>
      <c r="V42" s="11" t="s">
        <v>102</v>
      </c>
      <c r="W42" s="11" t="s">
        <v>103</v>
      </c>
      <c r="X42" s="11" t="s">
        <v>89</v>
      </c>
      <c r="Y42" s="10" t="s">
        <v>293</v>
      </c>
      <c r="Z42" s="28" t="s">
        <v>252</v>
      </c>
      <c r="AA42" s="28" t="s">
        <v>252</v>
      </c>
      <c r="AB42" s="28" t="s">
        <v>252</v>
      </c>
      <c r="AC42" s="10" t="str">
        <f t="shared" si="10"/>
        <v>Operadora y Editora del Bajío S.A de C.V</v>
      </c>
      <c r="AD42" s="32" t="s">
        <v>111</v>
      </c>
      <c r="AE42" s="16" t="s">
        <v>104</v>
      </c>
      <c r="AF42" s="16" t="s">
        <v>253</v>
      </c>
      <c r="AG42" s="11" t="s">
        <v>255</v>
      </c>
      <c r="AH42" s="11" t="s">
        <v>81</v>
      </c>
      <c r="AI42" s="11" t="s">
        <v>81</v>
      </c>
      <c r="AJ42" s="11" t="s">
        <v>297</v>
      </c>
      <c r="AK42" s="17">
        <f t="shared" si="11"/>
        <v>110000</v>
      </c>
      <c r="AL42" s="17">
        <f t="shared" si="12"/>
        <v>110000</v>
      </c>
      <c r="AM42" s="17">
        <v>110000</v>
      </c>
      <c r="AN42" s="11" t="s">
        <v>95</v>
      </c>
      <c r="AO42" s="29">
        <v>28942242.600000001</v>
      </c>
      <c r="AP42" s="30" t="s">
        <v>252</v>
      </c>
      <c r="AQ42" s="17">
        <f t="shared" si="13"/>
        <v>110000</v>
      </c>
      <c r="AR42" s="27">
        <f t="shared" si="14"/>
        <v>42887</v>
      </c>
      <c r="AS42" s="20" t="str">
        <f t="shared" si="15"/>
        <v>TMMEJ/COT/DCS/025/2017</v>
      </c>
      <c r="AT42" s="10" t="str">
        <f t="shared" si="16"/>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42" s="93" t="s">
        <v>746</v>
      </c>
      <c r="AV42" s="10" t="s">
        <v>91</v>
      </c>
      <c r="AW42" s="21">
        <f t="shared" si="17"/>
        <v>110000</v>
      </c>
      <c r="AX42" s="21">
        <f t="shared" si="18"/>
        <v>110000</v>
      </c>
      <c r="AY42" s="27">
        <f t="shared" si="19"/>
        <v>42887</v>
      </c>
      <c r="AZ42" s="27">
        <f t="shared" si="20"/>
        <v>42916</v>
      </c>
      <c r="BA42" s="20" t="s">
        <v>298</v>
      </c>
    </row>
    <row r="43" spans="2:53" s="33" customFormat="1" ht="191.25" x14ac:dyDescent="0.2">
      <c r="B43" s="67">
        <v>2017</v>
      </c>
      <c r="C43" s="10" t="s">
        <v>130</v>
      </c>
      <c r="D43" s="10" t="s">
        <v>100</v>
      </c>
      <c r="E43" s="10" t="s">
        <v>100</v>
      </c>
      <c r="F43" s="10" t="s">
        <v>254</v>
      </c>
      <c r="G43" s="10" t="s">
        <v>86</v>
      </c>
      <c r="H43" s="10" t="s">
        <v>101</v>
      </c>
      <c r="I43" s="66">
        <v>2017</v>
      </c>
      <c r="J43" s="91" t="s">
        <v>738</v>
      </c>
      <c r="K43" s="11" t="s">
        <v>77</v>
      </c>
      <c r="L43" s="11" t="s">
        <v>78</v>
      </c>
      <c r="M43" s="13">
        <v>235000</v>
      </c>
      <c r="N43" s="11" t="s">
        <v>299</v>
      </c>
      <c r="O43" s="11" t="s">
        <v>291</v>
      </c>
      <c r="P43" s="11" t="s">
        <v>94</v>
      </c>
      <c r="Q43" s="11" t="s">
        <v>87</v>
      </c>
      <c r="R43" s="26">
        <v>42857</v>
      </c>
      <c r="S43" s="26">
        <v>42886</v>
      </c>
      <c r="T43" s="11" t="s">
        <v>79</v>
      </c>
      <c r="U43" s="11" t="s">
        <v>80</v>
      </c>
      <c r="V43" s="11" t="s">
        <v>102</v>
      </c>
      <c r="W43" s="11" t="s">
        <v>103</v>
      </c>
      <c r="X43" s="11" t="s">
        <v>89</v>
      </c>
      <c r="Y43" s="10" t="s">
        <v>300</v>
      </c>
      <c r="Z43" s="28" t="s">
        <v>252</v>
      </c>
      <c r="AA43" s="28" t="s">
        <v>252</v>
      </c>
      <c r="AB43" s="28" t="s">
        <v>252</v>
      </c>
      <c r="AC43" s="10" t="str">
        <f t="shared" si="10"/>
        <v>La Voz de Michoacán S.A de C.V</v>
      </c>
      <c r="AD43" s="32" t="s">
        <v>124</v>
      </c>
      <c r="AE43" s="16" t="s">
        <v>104</v>
      </c>
      <c r="AF43" s="16" t="s">
        <v>253</v>
      </c>
      <c r="AG43" s="11" t="s">
        <v>255</v>
      </c>
      <c r="AH43" s="11" t="s">
        <v>81</v>
      </c>
      <c r="AI43" s="11" t="s">
        <v>81</v>
      </c>
      <c r="AJ43" s="11" t="s">
        <v>301</v>
      </c>
      <c r="AK43" s="17">
        <f t="shared" si="11"/>
        <v>235000</v>
      </c>
      <c r="AL43" s="17">
        <f t="shared" si="12"/>
        <v>235000</v>
      </c>
      <c r="AM43" s="17">
        <v>235000</v>
      </c>
      <c r="AN43" s="11" t="s">
        <v>95</v>
      </c>
      <c r="AO43" s="29">
        <v>28942242.600000001</v>
      </c>
      <c r="AP43" s="30" t="s">
        <v>252</v>
      </c>
      <c r="AQ43" s="17">
        <f t="shared" si="13"/>
        <v>235000</v>
      </c>
      <c r="AR43" s="27">
        <f t="shared" si="14"/>
        <v>42857</v>
      </c>
      <c r="AS43" s="20" t="str">
        <f t="shared" si="15"/>
        <v>TMMEJ/COT/DCS/009/2017</v>
      </c>
      <c r="AT43" s="10" t="str">
        <f t="shared" si="16"/>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43" s="93" t="s">
        <v>746</v>
      </c>
      <c r="AV43" s="10" t="s">
        <v>91</v>
      </c>
      <c r="AW43" s="21">
        <f t="shared" si="17"/>
        <v>235000</v>
      </c>
      <c r="AX43" s="21">
        <f t="shared" si="18"/>
        <v>235000</v>
      </c>
      <c r="AY43" s="27">
        <f t="shared" si="19"/>
        <v>42857</v>
      </c>
      <c r="AZ43" s="27">
        <f t="shared" si="20"/>
        <v>42886</v>
      </c>
      <c r="BA43" s="20" t="s">
        <v>302</v>
      </c>
    </row>
    <row r="44" spans="2:53" s="33" customFormat="1" ht="303.75" x14ac:dyDescent="0.2">
      <c r="B44" s="67">
        <v>2017</v>
      </c>
      <c r="C44" s="10" t="s">
        <v>130</v>
      </c>
      <c r="D44" s="10" t="s">
        <v>100</v>
      </c>
      <c r="E44" s="10" t="s">
        <v>100</v>
      </c>
      <c r="F44" s="10" t="s">
        <v>254</v>
      </c>
      <c r="G44" s="10" t="s">
        <v>86</v>
      </c>
      <c r="H44" s="10" t="s">
        <v>101</v>
      </c>
      <c r="I44" s="66">
        <v>2017</v>
      </c>
      <c r="J44" s="91" t="s">
        <v>738</v>
      </c>
      <c r="K44" s="11" t="s">
        <v>77</v>
      </c>
      <c r="L44" s="11" t="s">
        <v>78</v>
      </c>
      <c r="M44" s="13">
        <v>235000</v>
      </c>
      <c r="N44" s="11" t="s">
        <v>303</v>
      </c>
      <c r="O44" s="11" t="s">
        <v>291</v>
      </c>
      <c r="P44" s="11" t="s">
        <v>94</v>
      </c>
      <c r="Q44" s="11" t="s">
        <v>87</v>
      </c>
      <c r="R44" s="26">
        <v>42887</v>
      </c>
      <c r="S44" s="26">
        <v>42916</v>
      </c>
      <c r="T44" s="11" t="s">
        <v>79</v>
      </c>
      <c r="U44" s="11" t="s">
        <v>80</v>
      </c>
      <c r="V44" s="11" t="s">
        <v>102</v>
      </c>
      <c r="W44" s="11" t="s">
        <v>103</v>
      </c>
      <c r="X44" s="11" t="s">
        <v>89</v>
      </c>
      <c r="Y44" s="10" t="s">
        <v>300</v>
      </c>
      <c r="Z44" s="28" t="s">
        <v>252</v>
      </c>
      <c r="AA44" s="28" t="s">
        <v>252</v>
      </c>
      <c r="AB44" s="28" t="s">
        <v>252</v>
      </c>
      <c r="AC44" s="10" t="str">
        <f t="shared" si="10"/>
        <v>La Voz de Michoacán S.A de C.V</v>
      </c>
      <c r="AD44" s="32" t="s">
        <v>124</v>
      </c>
      <c r="AE44" s="16" t="s">
        <v>104</v>
      </c>
      <c r="AF44" s="16" t="s">
        <v>253</v>
      </c>
      <c r="AG44" s="11" t="s">
        <v>255</v>
      </c>
      <c r="AH44" s="11" t="s">
        <v>81</v>
      </c>
      <c r="AI44" s="11" t="s">
        <v>81</v>
      </c>
      <c r="AJ44" s="11" t="s">
        <v>304</v>
      </c>
      <c r="AK44" s="17">
        <f t="shared" si="11"/>
        <v>235000</v>
      </c>
      <c r="AL44" s="17">
        <v>235000</v>
      </c>
      <c r="AM44" s="17">
        <f t="shared" ref="AM44" si="21">(35000*3)+(53530*3)</f>
        <v>265590</v>
      </c>
      <c r="AN44" s="11" t="s">
        <v>95</v>
      </c>
      <c r="AO44" s="29">
        <v>28942242.600000001</v>
      </c>
      <c r="AP44" s="30" t="s">
        <v>252</v>
      </c>
      <c r="AQ44" s="17">
        <f t="shared" si="13"/>
        <v>235000</v>
      </c>
      <c r="AR44" s="27">
        <f t="shared" si="14"/>
        <v>42887</v>
      </c>
      <c r="AS44" s="20" t="str">
        <f t="shared" si="15"/>
        <v>TMMEJ/COT/DCS/024/2017</v>
      </c>
      <c r="AT44" s="10" t="str">
        <f t="shared" si="16"/>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44" s="93" t="s">
        <v>746</v>
      </c>
      <c r="AV44" s="10" t="s">
        <v>91</v>
      </c>
      <c r="AW44" s="21">
        <f t="shared" si="17"/>
        <v>235000</v>
      </c>
      <c r="AX44" s="21">
        <f t="shared" si="18"/>
        <v>235000</v>
      </c>
      <c r="AY44" s="27">
        <f t="shared" si="19"/>
        <v>42887</v>
      </c>
      <c r="AZ44" s="27">
        <f t="shared" si="20"/>
        <v>42916</v>
      </c>
      <c r="BA44" s="20" t="s">
        <v>305</v>
      </c>
    </row>
    <row r="45" spans="2:53" s="33" customFormat="1" ht="123.75" x14ac:dyDescent="0.2">
      <c r="B45" s="67">
        <v>2017</v>
      </c>
      <c r="C45" s="10" t="s">
        <v>130</v>
      </c>
      <c r="D45" s="10" t="s">
        <v>100</v>
      </c>
      <c r="E45" s="10" t="s">
        <v>100</v>
      </c>
      <c r="F45" s="10" t="s">
        <v>254</v>
      </c>
      <c r="G45" s="10" t="s">
        <v>86</v>
      </c>
      <c r="H45" s="10" t="s">
        <v>101</v>
      </c>
      <c r="I45" s="66">
        <v>2017</v>
      </c>
      <c r="J45" s="91" t="s">
        <v>738</v>
      </c>
      <c r="K45" s="11" t="s">
        <v>77</v>
      </c>
      <c r="L45" s="11" t="s">
        <v>78</v>
      </c>
      <c r="M45" s="13">
        <v>390000</v>
      </c>
      <c r="N45" s="11" t="s">
        <v>306</v>
      </c>
      <c r="O45" s="11" t="s">
        <v>291</v>
      </c>
      <c r="P45" s="11" t="s">
        <v>94</v>
      </c>
      <c r="Q45" s="11" t="s">
        <v>87</v>
      </c>
      <c r="R45" s="26">
        <v>42857</v>
      </c>
      <c r="S45" s="26">
        <v>42886</v>
      </c>
      <c r="T45" s="11" t="s">
        <v>79</v>
      </c>
      <c r="U45" s="11" t="s">
        <v>80</v>
      </c>
      <c r="V45" s="11" t="s">
        <v>102</v>
      </c>
      <c r="W45" s="11" t="s">
        <v>103</v>
      </c>
      <c r="X45" s="11" t="s">
        <v>89</v>
      </c>
      <c r="Y45" s="10" t="s">
        <v>230</v>
      </c>
      <c r="Z45" s="28" t="s">
        <v>252</v>
      </c>
      <c r="AA45" s="28" t="s">
        <v>252</v>
      </c>
      <c r="AB45" s="28" t="s">
        <v>252</v>
      </c>
      <c r="AC45" s="10" t="str">
        <f t="shared" si="10"/>
        <v>Canal 13 de Michoacán S.A de C.V</v>
      </c>
      <c r="AD45" s="32" t="s">
        <v>231</v>
      </c>
      <c r="AE45" s="16" t="s">
        <v>104</v>
      </c>
      <c r="AF45" s="16" t="s">
        <v>253</v>
      </c>
      <c r="AG45" s="11" t="s">
        <v>255</v>
      </c>
      <c r="AH45" s="11" t="s">
        <v>81</v>
      </c>
      <c r="AI45" s="11" t="s">
        <v>81</v>
      </c>
      <c r="AJ45" s="11" t="s">
        <v>307</v>
      </c>
      <c r="AK45" s="17">
        <f t="shared" si="11"/>
        <v>390000</v>
      </c>
      <c r="AL45" s="17">
        <f t="shared" ref="AL45:AL48" si="22">AK45</f>
        <v>390000</v>
      </c>
      <c r="AM45" s="17">
        <v>390000</v>
      </c>
      <c r="AN45" s="11" t="s">
        <v>95</v>
      </c>
      <c r="AO45" s="29">
        <v>28942242.600000001</v>
      </c>
      <c r="AP45" s="30" t="s">
        <v>252</v>
      </c>
      <c r="AQ45" s="17">
        <f t="shared" si="13"/>
        <v>390000</v>
      </c>
      <c r="AR45" s="27">
        <f t="shared" si="14"/>
        <v>42857</v>
      </c>
      <c r="AS45" s="20" t="str">
        <f t="shared" si="15"/>
        <v>TMMEJ/COT/DCS/013/2017</v>
      </c>
      <c r="AT45" s="10" t="str">
        <f t="shared" si="16"/>
        <v>Difusión del quehacer gubernamental de la Administración Municipal a través de spots publicitarios en Televisión.</v>
      </c>
      <c r="AU45" s="93" t="s">
        <v>746</v>
      </c>
      <c r="AV45" s="10" t="s">
        <v>91</v>
      </c>
      <c r="AW45" s="21">
        <f t="shared" si="17"/>
        <v>390000</v>
      </c>
      <c r="AX45" s="21">
        <f t="shared" si="18"/>
        <v>390000</v>
      </c>
      <c r="AY45" s="27">
        <f t="shared" si="19"/>
        <v>42857</v>
      </c>
      <c r="AZ45" s="27">
        <f t="shared" si="20"/>
        <v>42886</v>
      </c>
      <c r="BA45" s="20" t="s">
        <v>308</v>
      </c>
    </row>
    <row r="46" spans="2:53" s="33" customFormat="1" ht="123.75" x14ac:dyDescent="0.2">
      <c r="B46" s="67">
        <v>2017</v>
      </c>
      <c r="C46" s="10" t="s">
        <v>130</v>
      </c>
      <c r="D46" s="10" t="s">
        <v>100</v>
      </c>
      <c r="E46" s="10" t="s">
        <v>100</v>
      </c>
      <c r="F46" s="10" t="s">
        <v>254</v>
      </c>
      <c r="G46" s="10" t="s">
        <v>86</v>
      </c>
      <c r="H46" s="10" t="s">
        <v>101</v>
      </c>
      <c r="I46" s="66">
        <v>2017</v>
      </c>
      <c r="J46" s="91" t="s">
        <v>738</v>
      </c>
      <c r="K46" s="11" t="s">
        <v>77</v>
      </c>
      <c r="L46" s="11" t="s">
        <v>78</v>
      </c>
      <c r="M46" s="13">
        <v>370000</v>
      </c>
      <c r="N46" s="11" t="s">
        <v>309</v>
      </c>
      <c r="O46" s="11" t="s">
        <v>291</v>
      </c>
      <c r="P46" s="11" t="s">
        <v>94</v>
      </c>
      <c r="Q46" s="11" t="s">
        <v>87</v>
      </c>
      <c r="R46" s="26">
        <v>42887</v>
      </c>
      <c r="S46" s="26">
        <v>42916</v>
      </c>
      <c r="T46" s="11" t="s">
        <v>79</v>
      </c>
      <c r="U46" s="11" t="s">
        <v>80</v>
      </c>
      <c r="V46" s="11" t="s">
        <v>102</v>
      </c>
      <c r="W46" s="11" t="s">
        <v>103</v>
      </c>
      <c r="X46" s="11" t="s">
        <v>89</v>
      </c>
      <c r="Y46" s="10" t="s">
        <v>230</v>
      </c>
      <c r="Z46" s="28" t="s">
        <v>252</v>
      </c>
      <c r="AA46" s="28" t="s">
        <v>252</v>
      </c>
      <c r="AB46" s="28" t="s">
        <v>252</v>
      </c>
      <c r="AC46" s="10" t="str">
        <f t="shared" si="10"/>
        <v>Canal 13 de Michoacán S.A de C.V</v>
      </c>
      <c r="AD46" s="32" t="s">
        <v>231</v>
      </c>
      <c r="AE46" s="16" t="s">
        <v>104</v>
      </c>
      <c r="AF46" s="16" t="s">
        <v>253</v>
      </c>
      <c r="AG46" s="11" t="s">
        <v>255</v>
      </c>
      <c r="AH46" s="11" t="s">
        <v>81</v>
      </c>
      <c r="AI46" s="11" t="s">
        <v>81</v>
      </c>
      <c r="AJ46" s="11" t="s">
        <v>310</v>
      </c>
      <c r="AK46" s="17">
        <f t="shared" si="11"/>
        <v>370000</v>
      </c>
      <c r="AL46" s="17">
        <f t="shared" si="22"/>
        <v>370000</v>
      </c>
      <c r="AM46" s="17">
        <v>370000</v>
      </c>
      <c r="AN46" s="11" t="s">
        <v>95</v>
      </c>
      <c r="AO46" s="29">
        <v>28942242.600000001</v>
      </c>
      <c r="AP46" s="30" t="s">
        <v>252</v>
      </c>
      <c r="AQ46" s="17">
        <f t="shared" si="13"/>
        <v>370000</v>
      </c>
      <c r="AR46" s="27">
        <f t="shared" si="14"/>
        <v>42887</v>
      </c>
      <c r="AS46" s="20" t="str">
        <f t="shared" si="15"/>
        <v>TMMEJ/COT/DCS/031/2017</v>
      </c>
      <c r="AT46" s="10" t="str">
        <f t="shared" si="16"/>
        <v xml:space="preserve">La difusión de las campañas denominadas: “Peatonalización General”; “Peatonalización Beneficios”, “Entrega de Aparatos Auditivos”; “Construcción de la Clínica”; “Nacional de Motocross 2017” </v>
      </c>
      <c r="AU46" s="93" t="s">
        <v>746</v>
      </c>
      <c r="AV46" s="10" t="s">
        <v>91</v>
      </c>
      <c r="AW46" s="21">
        <f t="shared" si="17"/>
        <v>370000</v>
      </c>
      <c r="AX46" s="21">
        <f t="shared" si="18"/>
        <v>370000</v>
      </c>
      <c r="AY46" s="27">
        <f t="shared" si="19"/>
        <v>42887</v>
      </c>
      <c r="AZ46" s="27">
        <f t="shared" si="20"/>
        <v>42916</v>
      </c>
      <c r="BA46" s="20" t="s">
        <v>311</v>
      </c>
    </row>
    <row r="47" spans="2:53" s="33" customFormat="1" ht="123.75" x14ac:dyDescent="0.2">
      <c r="B47" s="67">
        <v>2017</v>
      </c>
      <c r="C47" s="10" t="s">
        <v>130</v>
      </c>
      <c r="D47" s="10" t="s">
        <v>100</v>
      </c>
      <c r="E47" s="10" t="s">
        <v>100</v>
      </c>
      <c r="F47" s="10" t="s">
        <v>254</v>
      </c>
      <c r="G47" s="10" t="s">
        <v>86</v>
      </c>
      <c r="H47" s="10" t="s">
        <v>101</v>
      </c>
      <c r="I47" s="66">
        <v>2017</v>
      </c>
      <c r="J47" s="91" t="s">
        <v>738</v>
      </c>
      <c r="K47" s="11" t="s">
        <v>77</v>
      </c>
      <c r="L47" s="11" t="s">
        <v>78</v>
      </c>
      <c r="M47" s="13">
        <v>205000</v>
      </c>
      <c r="N47" s="11" t="s">
        <v>313</v>
      </c>
      <c r="O47" s="11" t="s">
        <v>291</v>
      </c>
      <c r="P47" s="11" t="s">
        <v>94</v>
      </c>
      <c r="Q47" s="11" t="s">
        <v>87</v>
      </c>
      <c r="R47" s="26">
        <v>42828</v>
      </c>
      <c r="S47" s="26">
        <v>43100</v>
      </c>
      <c r="T47" s="11" t="s">
        <v>79</v>
      </c>
      <c r="U47" s="11" t="s">
        <v>80</v>
      </c>
      <c r="V47" s="11" t="s">
        <v>102</v>
      </c>
      <c r="W47" s="11" t="s">
        <v>103</v>
      </c>
      <c r="X47" s="11" t="s">
        <v>89</v>
      </c>
      <c r="Y47" s="28" t="s">
        <v>252</v>
      </c>
      <c r="Z47" s="28" t="s">
        <v>162</v>
      </c>
      <c r="AA47" s="28" t="s">
        <v>314</v>
      </c>
      <c r="AB47" s="28" t="s">
        <v>164</v>
      </c>
      <c r="AC47" s="10" t="str">
        <f t="shared" si="10"/>
        <v>ND</v>
      </c>
      <c r="AD47" s="32" t="s">
        <v>165</v>
      </c>
      <c r="AE47" s="16" t="s">
        <v>104</v>
      </c>
      <c r="AF47" s="16" t="s">
        <v>253</v>
      </c>
      <c r="AG47" s="11" t="s">
        <v>255</v>
      </c>
      <c r="AH47" s="11" t="s">
        <v>81</v>
      </c>
      <c r="AI47" s="11" t="s">
        <v>81</v>
      </c>
      <c r="AJ47" s="11" t="s">
        <v>315</v>
      </c>
      <c r="AK47" s="17">
        <f t="shared" si="11"/>
        <v>205000</v>
      </c>
      <c r="AL47" s="17">
        <f t="shared" si="22"/>
        <v>205000</v>
      </c>
      <c r="AM47" s="17">
        <f>(15000*2)+(25000*2)</f>
        <v>80000</v>
      </c>
      <c r="AN47" s="11" t="s">
        <v>95</v>
      </c>
      <c r="AO47" s="29">
        <v>28942242.600000001</v>
      </c>
      <c r="AP47" s="30" t="s">
        <v>252</v>
      </c>
      <c r="AQ47" s="17">
        <f t="shared" si="13"/>
        <v>205000</v>
      </c>
      <c r="AR47" s="27">
        <f t="shared" si="14"/>
        <v>42828</v>
      </c>
      <c r="AS47" s="20" t="str">
        <f t="shared" si="15"/>
        <v>TMMEJ/COT/DCS/012/2017</v>
      </c>
      <c r="AT47" s="10" t="str">
        <f t="shared" si="16"/>
        <v>Difusión de Mensajes sobre  programas y actividades del Ayuntamiento de Morelia, en spots de Radio</v>
      </c>
      <c r="AU47" s="93" t="s">
        <v>746</v>
      </c>
      <c r="AV47" s="10" t="s">
        <v>91</v>
      </c>
      <c r="AW47" s="21">
        <f t="shared" si="17"/>
        <v>205000</v>
      </c>
      <c r="AX47" s="21">
        <f t="shared" si="18"/>
        <v>205000</v>
      </c>
      <c r="AY47" s="27">
        <f t="shared" si="19"/>
        <v>42828</v>
      </c>
      <c r="AZ47" s="27">
        <f t="shared" si="20"/>
        <v>43100</v>
      </c>
      <c r="BA47" s="20" t="s">
        <v>316</v>
      </c>
    </row>
    <row r="48" spans="2:53" s="33" customFormat="1" ht="123.75" x14ac:dyDescent="0.2">
      <c r="B48" s="67">
        <v>2017</v>
      </c>
      <c r="C48" s="10" t="s">
        <v>130</v>
      </c>
      <c r="D48" s="10" t="s">
        <v>100</v>
      </c>
      <c r="E48" s="10" t="s">
        <v>100</v>
      </c>
      <c r="F48" s="10" t="s">
        <v>254</v>
      </c>
      <c r="G48" s="10" t="s">
        <v>86</v>
      </c>
      <c r="H48" s="10" t="s">
        <v>101</v>
      </c>
      <c r="I48" s="66">
        <v>2017</v>
      </c>
      <c r="J48" s="91" t="s">
        <v>738</v>
      </c>
      <c r="K48" s="11" t="s">
        <v>77</v>
      </c>
      <c r="L48" s="11" t="s">
        <v>78</v>
      </c>
      <c r="M48" s="13">
        <v>200000</v>
      </c>
      <c r="N48" s="11" t="s">
        <v>317</v>
      </c>
      <c r="O48" s="11" t="s">
        <v>291</v>
      </c>
      <c r="P48" s="11" t="s">
        <v>94</v>
      </c>
      <c r="Q48" s="11" t="s">
        <v>87</v>
      </c>
      <c r="R48" s="26">
        <v>42857</v>
      </c>
      <c r="S48" s="26">
        <v>43100</v>
      </c>
      <c r="T48" s="11" t="s">
        <v>79</v>
      </c>
      <c r="U48" s="11" t="s">
        <v>80</v>
      </c>
      <c r="V48" s="11" t="s">
        <v>102</v>
      </c>
      <c r="W48" s="11" t="s">
        <v>103</v>
      </c>
      <c r="X48" s="11" t="s">
        <v>89</v>
      </c>
      <c r="Y48" s="28" t="s">
        <v>252</v>
      </c>
      <c r="Z48" s="28" t="s">
        <v>318</v>
      </c>
      <c r="AA48" s="28" t="s">
        <v>319</v>
      </c>
      <c r="AB48" s="28" t="s">
        <v>320</v>
      </c>
      <c r="AC48" s="10" t="str">
        <f t="shared" si="10"/>
        <v>ND</v>
      </c>
      <c r="AD48" s="32" t="s">
        <v>321</v>
      </c>
      <c r="AE48" s="16" t="s">
        <v>104</v>
      </c>
      <c r="AF48" s="16" t="s">
        <v>253</v>
      </c>
      <c r="AG48" s="11" t="s">
        <v>255</v>
      </c>
      <c r="AH48" s="11" t="s">
        <v>81</v>
      </c>
      <c r="AI48" s="11" t="s">
        <v>81</v>
      </c>
      <c r="AJ48" s="11" t="s">
        <v>322</v>
      </c>
      <c r="AK48" s="17">
        <f t="shared" si="11"/>
        <v>200000</v>
      </c>
      <c r="AL48" s="17">
        <f t="shared" si="22"/>
        <v>200000</v>
      </c>
      <c r="AM48" s="17">
        <f>(40000*2)</f>
        <v>80000</v>
      </c>
      <c r="AN48" s="11" t="s">
        <v>95</v>
      </c>
      <c r="AO48" s="29">
        <v>28942242.600000001</v>
      </c>
      <c r="AP48" s="30" t="s">
        <v>252</v>
      </c>
      <c r="AQ48" s="17">
        <f t="shared" si="13"/>
        <v>200000</v>
      </c>
      <c r="AR48" s="27">
        <f t="shared" si="14"/>
        <v>42857</v>
      </c>
      <c r="AS48" s="20" t="str">
        <f t="shared" si="15"/>
        <v>TMMEJ/COT/DCS/036/2017</v>
      </c>
      <c r="AT48" s="10" t="str">
        <f t="shared" si="16"/>
        <v>Difusión de mensajes sobre programas y actividades del Ayuntamiento de Morelia</v>
      </c>
      <c r="AU48" s="93" t="s">
        <v>746</v>
      </c>
      <c r="AV48" s="10" t="s">
        <v>91</v>
      </c>
      <c r="AW48" s="21">
        <f t="shared" si="17"/>
        <v>200000</v>
      </c>
      <c r="AX48" s="21">
        <f t="shared" si="18"/>
        <v>200000</v>
      </c>
      <c r="AY48" s="27">
        <f t="shared" si="19"/>
        <v>42857</v>
      </c>
      <c r="AZ48" s="27">
        <f t="shared" si="20"/>
        <v>43100</v>
      </c>
      <c r="BA48" s="20" t="s">
        <v>323</v>
      </c>
    </row>
    <row r="49" spans="2:53" s="33" customFormat="1" ht="123.75" x14ac:dyDescent="0.2">
      <c r="B49" s="67">
        <v>2017</v>
      </c>
      <c r="C49" s="10" t="s">
        <v>130</v>
      </c>
      <c r="D49" s="10" t="s">
        <v>100</v>
      </c>
      <c r="E49" s="10" t="s">
        <v>100</v>
      </c>
      <c r="F49" s="10" t="s">
        <v>254</v>
      </c>
      <c r="G49" s="10" t="s">
        <v>86</v>
      </c>
      <c r="H49" s="10" t="s">
        <v>101</v>
      </c>
      <c r="I49" s="66">
        <v>2017</v>
      </c>
      <c r="J49" s="91" t="s">
        <v>738</v>
      </c>
      <c r="K49" s="11" t="s">
        <v>77</v>
      </c>
      <c r="L49" s="11" t="s">
        <v>78</v>
      </c>
      <c r="M49" s="13">
        <v>120000</v>
      </c>
      <c r="N49" s="11" t="s">
        <v>341</v>
      </c>
      <c r="O49" s="11" t="s">
        <v>291</v>
      </c>
      <c r="P49" s="11" t="s">
        <v>94</v>
      </c>
      <c r="Q49" s="11" t="s">
        <v>87</v>
      </c>
      <c r="R49" s="26">
        <v>42857</v>
      </c>
      <c r="S49" s="26">
        <v>43100</v>
      </c>
      <c r="T49" s="11" t="s">
        <v>79</v>
      </c>
      <c r="U49" s="11" t="s">
        <v>80</v>
      </c>
      <c r="V49" s="11" t="s">
        <v>102</v>
      </c>
      <c r="W49" s="11" t="s">
        <v>103</v>
      </c>
      <c r="X49" s="11" t="s">
        <v>89</v>
      </c>
      <c r="Y49" s="28" t="s">
        <v>252</v>
      </c>
      <c r="Z49" s="28" t="s">
        <v>342</v>
      </c>
      <c r="AA49" s="28" t="s">
        <v>326</v>
      </c>
      <c r="AB49" s="28" t="s">
        <v>343</v>
      </c>
      <c r="AC49" s="10" t="str">
        <f t="shared" si="10"/>
        <v>ND</v>
      </c>
      <c r="AD49" s="32" t="s">
        <v>344</v>
      </c>
      <c r="AE49" s="16" t="s">
        <v>104</v>
      </c>
      <c r="AF49" s="16" t="s">
        <v>253</v>
      </c>
      <c r="AG49" s="11" t="s">
        <v>255</v>
      </c>
      <c r="AH49" s="11" t="s">
        <v>81</v>
      </c>
      <c r="AI49" s="11" t="s">
        <v>81</v>
      </c>
      <c r="AJ49" s="11" t="s">
        <v>345</v>
      </c>
      <c r="AK49" s="17">
        <f t="shared" si="11"/>
        <v>120000</v>
      </c>
      <c r="AL49" s="17">
        <f t="shared" ref="AL49:AL83" si="23">AK49</f>
        <v>120000</v>
      </c>
      <c r="AM49" s="17">
        <f>10000*7</f>
        <v>70000</v>
      </c>
      <c r="AN49" s="11" t="s">
        <v>95</v>
      </c>
      <c r="AO49" s="29">
        <v>28942242.600000001</v>
      </c>
      <c r="AP49" s="30" t="s">
        <v>252</v>
      </c>
      <c r="AQ49" s="17">
        <f t="shared" si="13"/>
        <v>120000</v>
      </c>
      <c r="AR49" s="27">
        <f t="shared" si="14"/>
        <v>42857</v>
      </c>
      <c r="AS49" s="20" t="str">
        <f t="shared" si="15"/>
        <v>TMMEJ/COT/DCS/001/2017</v>
      </c>
      <c r="AT49" s="10" t="str">
        <f t="shared" si="16"/>
        <v>Servicios de Difusión de Mensajes, Programas y Actividades del H. Ayuntamiento de Morelia en medio impreso.</v>
      </c>
      <c r="AU49" s="93" t="s">
        <v>746</v>
      </c>
      <c r="AV49" s="10" t="s">
        <v>91</v>
      </c>
      <c r="AW49" s="21">
        <f t="shared" si="17"/>
        <v>120000</v>
      </c>
      <c r="AX49" s="21">
        <f t="shared" si="18"/>
        <v>120000</v>
      </c>
      <c r="AY49" s="27">
        <f t="shared" si="19"/>
        <v>42857</v>
      </c>
      <c r="AZ49" s="27">
        <f t="shared" si="20"/>
        <v>43100</v>
      </c>
      <c r="BA49" s="20" t="s">
        <v>346</v>
      </c>
    </row>
    <row r="50" spans="2:53" s="33" customFormat="1" ht="123.75" x14ac:dyDescent="0.2">
      <c r="B50" s="67">
        <v>2017</v>
      </c>
      <c r="C50" s="10" t="s">
        <v>130</v>
      </c>
      <c r="D50" s="10" t="s">
        <v>100</v>
      </c>
      <c r="E50" s="10" t="s">
        <v>100</v>
      </c>
      <c r="F50" s="10" t="s">
        <v>254</v>
      </c>
      <c r="G50" s="10" t="s">
        <v>86</v>
      </c>
      <c r="H50" s="10" t="s">
        <v>101</v>
      </c>
      <c r="I50" s="66">
        <v>2017</v>
      </c>
      <c r="J50" s="91" t="s">
        <v>738</v>
      </c>
      <c r="K50" s="11" t="s">
        <v>77</v>
      </c>
      <c r="L50" s="11" t="s">
        <v>78</v>
      </c>
      <c r="M50" s="13">
        <v>56000</v>
      </c>
      <c r="N50" s="11" t="s">
        <v>347</v>
      </c>
      <c r="O50" s="11" t="s">
        <v>291</v>
      </c>
      <c r="P50" s="11" t="s">
        <v>94</v>
      </c>
      <c r="Q50" s="11" t="s">
        <v>87</v>
      </c>
      <c r="R50" s="26">
        <v>42857</v>
      </c>
      <c r="S50" s="26">
        <v>43100</v>
      </c>
      <c r="T50" s="11" t="s">
        <v>79</v>
      </c>
      <c r="U50" s="11" t="s">
        <v>80</v>
      </c>
      <c r="V50" s="11" t="s">
        <v>102</v>
      </c>
      <c r="W50" s="11" t="s">
        <v>103</v>
      </c>
      <c r="X50" s="11" t="s">
        <v>89</v>
      </c>
      <c r="Y50" s="28" t="s">
        <v>252</v>
      </c>
      <c r="Z50" s="28" t="s">
        <v>348</v>
      </c>
      <c r="AA50" s="28" t="s">
        <v>349</v>
      </c>
      <c r="AB50" s="28" t="s">
        <v>350</v>
      </c>
      <c r="AC50" s="10" t="str">
        <f t="shared" si="10"/>
        <v>ND</v>
      </c>
      <c r="AD50" s="32" t="s">
        <v>351</v>
      </c>
      <c r="AE50" s="16" t="s">
        <v>104</v>
      </c>
      <c r="AF50" s="16" t="s">
        <v>253</v>
      </c>
      <c r="AG50" s="11" t="s">
        <v>255</v>
      </c>
      <c r="AH50" s="11" t="s">
        <v>81</v>
      </c>
      <c r="AI50" s="11" t="s">
        <v>81</v>
      </c>
      <c r="AJ50" s="11" t="s">
        <v>345</v>
      </c>
      <c r="AK50" s="17">
        <f t="shared" si="11"/>
        <v>56000</v>
      </c>
      <c r="AL50" s="17">
        <f t="shared" si="23"/>
        <v>56000</v>
      </c>
      <c r="AM50" s="17">
        <f>7000*3</f>
        <v>21000</v>
      </c>
      <c r="AN50" s="11" t="s">
        <v>95</v>
      </c>
      <c r="AO50" s="29">
        <v>28942242.600000001</v>
      </c>
      <c r="AP50" s="30" t="s">
        <v>252</v>
      </c>
      <c r="AQ50" s="17">
        <f t="shared" si="13"/>
        <v>56000</v>
      </c>
      <c r="AR50" s="27">
        <f t="shared" si="14"/>
        <v>42857</v>
      </c>
      <c r="AS50" s="20" t="str">
        <f t="shared" si="15"/>
        <v>TMMEJ/COT/DCS/028/2017</v>
      </c>
      <c r="AT50" s="10" t="str">
        <f t="shared" si="16"/>
        <v>Servicios de Difusión de Mensajes, Programas y Actividades del H. Ayuntamiento de Morelia en medio impreso.</v>
      </c>
      <c r="AU50" s="93" t="s">
        <v>746</v>
      </c>
      <c r="AV50" s="10" t="s">
        <v>91</v>
      </c>
      <c r="AW50" s="21">
        <f t="shared" si="17"/>
        <v>56000</v>
      </c>
      <c r="AX50" s="21">
        <f t="shared" si="18"/>
        <v>56000</v>
      </c>
      <c r="AY50" s="27">
        <f t="shared" si="19"/>
        <v>42857</v>
      </c>
      <c r="AZ50" s="27">
        <f t="shared" si="20"/>
        <v>43100</v>
      </c>
      <c r="BA50" s="20" t="s">
        <v>352</v>
      </c>
    </row>
    <row r="51" spans="2:53" s="33" customFormat="1" ht="123.75" x14ac:dyDescent="0.2">
      <c r="B51" s="67">
        <v>2017</v>
      </c>
      <c r="C51" s="10" t="s">
        <v>130</v>
      </c>
      <c r="D51" s="10" t="s">
        <v>100</v>
      </c>
      <c r="E51" s="10" t="s">
        <v>100</v>
      </c>
      <c r="F51" s="10" t="s">
        <v>254</v>
      </c>
      <c r="G51" s="10" t="s">
        <v>86</v>
      </c>
      <c r="H51" s="10" t="s">
        <v>101</v>
      </c>
      <c r="I51" s="66">
        <v>2017</v>
      </c>
      <c r="J51" s="91" t="s">
        <v>738</v>
      </c>
      <c r="K51" s="11" t="s">
        <v>77</v>
      </c>
      <c r="L51" s="11" t="s">
        <v>78</v>
      </c>
      <c r="M51" s="13">
        <v>348000</v>
      </c>
      <c r="N51" s="11" t="s">
        <v>353</v>
      </c>
      <c r="O51" s="11" t="s">
        <v>291</v>
      </c>
      <c r="P51" s="11" t="s">
        <v>94</v>
      </c>
      <c r="Q51" s="11" t="s">
        <v>87</v>
      </c>
      <c r="R51" s="26">
        <v>42828</v>
      </c>
      <c r="S51" s="26">
        <v>42916</v>
      </c>
      <c r="T51" s="11" t="s">
        <v>79</v>
      </c>
      <c r="U51" s="11" t="s">
        <v>80</v>
      </c>
      <c r="V51" s="11" t="s">
        <v>102</v>
      </c>
      <c r="W51" s="11" t="s">
        <v>103</v>
      </c>
      <c r="X51" s="11" t="s">
        <v>89</v>
      </c>
      <c r="Y51" s="10" t="s">
        <v>354</v>
      </c>
      <c r="Z51" s="28" t="s">
        <v>252</v>
      </c>
      <c r="AA51" s="28" t="s">
        <v>252</v>
      </c>
      <c r="AB51" s="28" t="s">
        <v>252</v>
      </c>
      <c r="AC51" s="10" t="str">
        <f t="shared" si="10"/>
        <v>Radio Trenu  S.A de C.V</v>
      </c>
      <c r="AD51" s="32" t="s">
        <v>137</v>
      </c>
      <c r="AE51" s="16" t="s">
        <v>104</v>
      </c>
      <c r="AF51" s="16" t="s">
        <v>253</v>
      </c>
      <c r="AG51" s="11" t="s">
        <v>255</v>
      </c>
      <c r="AH51" s="11" t="s">
        <v>81</v>
      </c>
      <c r="AI51" s="11" t="s">
        <v>81</v>
      </c>
      <c r="AJ51" s="11" t="s">
        <v>355</v>
      </c>
      <c r="AK51" s="17">
        <f t="shared" si="11"/>
        <v>348000</v>
      </c>
      <c r="AL51" s="17">
        <f t="shared" si="23"/>
        <v>348000</v>
      </c>
      <c r="AM51" s="17">
        <f>116000*3</f>
        <v>348000</v>
      </c>
      <c r="AN51" s="11" t="s">
        <v>95</v>
      </c>
      <c r="AO51" s="29">
        <v>28942242.600000001</v>
      </c>
      <c r="AP51" s="30" t="s">
        <v>252</v>
      </c>
      <c r="AQ51" s="17">
        <f t="shared" si="13"/>
        <v>348000</v>
      </c>
      <c r="AR51" s="27">
        <f t="shared" si="14"/>
        <v>42828</v>
      </c>
      <c r="AS51" s="20" t="str">
        <f t="shared" si="15"/>
        <v>TMMEJ/COT/DCS/014/2017</v>
      </c>
      <c r="AT51" s="10" t="str">
        <f t="shared" si="16"/>
        <v>Difusión de mensajes sobre mensajes sobre programas y actividades del H. Ayuntamiento de Morelia en radio.</v>
      </c>
      <c r="AU51" s="93" t="s">
        <v>746</v>
      </c>
      <c r="AV51" s="10" t="s">
        <v>91</v>
      </c>
      <c r="AW51" s="21">
        <f t="shared" si="17"/>
        <v>348000</v>
      </c>
      <c r="AX51" s="21">
        <f t="shared" si="18"/>
        <v>348000</v>
      </c>
      <c r="AY51" s="27">
        <f t="shared" si="19"/>
        <v>42828</v>
      </c>
      <c r="AZ51" s="27">
        <f t="shared" si="20"/>
        <v>42916</v>
      </c>
      <c r="BA51" s="20" t="s">
        <v>356</v>
      </c>
    </row>
    <row r="52" spans="2:53" s="33" customFormat="1" ht="123.75" x14ac:dyDescent="0.2">
      <c r="B52" s="67">
        <v>2017</v>
      </c>
      <c r="C52" s="10" t="s">
        <v>130</v>
      </c>
      <c r="D52" s="10" t="s">
        <v>100</v>
      </c>
      <c r="E52" s="10" t="s">
        <v>100</v>
      </c>
      <c r="F52" s="10" t="s">
        <v>254</v>
      </c>
      <c r="G52" s="10" t="s">
        <v>86</v>
      </c>
      <c r="H52" s="10" t="s">
        <v>101</v>
      </c>
      <c r="I52" s="66">
        <v>2017</v>
      </c>
      <c r="J52" s="91" t="s">
        <v>738</v>
      </c>
      <c r="K52" s="11" t="s">
        <v>77</v>
      </c>
      <c r="L52" s="11" t="s">
        <v>78</v>
      </c>
      <c r="M52" s="13">
        <v>155700</v>
      </c>
      <c r="N52" s="11" t="s">
        <v>357</v>
      </c>
      <c r="O52" s="11" t="s">
        <v>291</v>
      </c>
      <c r="P52" s="11" t="s">
        <v>94</v>
      </c>
      <c r="Q52" s="11" t="s">
        <v>87</v>
      </c>
      <c r="R52" s="26">
        <v>42828</v>
      </c>
      <c r="S52" s="26">
        <v>43100</v>
      </c>
      <c r="T52" s="11" t="s">
        <v>79</v>
      </c>
      <c r="U52" s="11" t="s">
        <v>80</v>
      </c>
      <c r="V52" s="11" t="s">
        <v>102</v>
      </c>
      <c r="W52" s="11" t="s">
        <v>103</v>
      </c>
      <c r="X52" s="11" t="s">
        <v>89</v>
      </c>
      <c r="Y52" s="10" t="s">
        <v>358</v>
      </c>
      <c r="Z52" s="28" t="s">
        <v>252</v>
      </c>
      <c r="AA52" s="28" t="s">
        <v>252</v>
      </c>
      <c r="AB52" s="28" t="s">
        <v>252</v>
      </c>
      <c r="AC52" s="10" t="str">
        <f t="shared" si="10"/>
        <v>Televisión de Michoacán  S.A de C.V</v>
      </c>
      <c r="AD52" s="32" t="s">
        <v>194</v>
      </c>
      <c r="AE52" s="16" t="s">
        <v>104</v>
      </c>
      <c r="AF52" s="16" t="s">
        <v>253</v>
      </c>
      <c r="AG52" s="11" t="s">
        <v>255</v>
      </c>
      <c r="AH52" s="11" t="s">
        <v>81</v>
      </c>
      <c r="AI52" s="11" t="s">
        <v>81</v>
      </c>
      <c r="AJ52" s="11" t="s">
        <v>359</v>
      </c>
      <c r="AK52" s="17">
        <f t="shared" si="11"/>
        <v>155700</v>
      </c>
      <c r="AL52" s="17">
        <f t="shared" si="23"/>
        <v>155700</v>
      </c>
      <c r="AM52" s="17">
        <f>17300*4</f>
        <v>69200</v>
      </c>
      <c r="AN52" s="11" t="s">
        <v>95</v>
      </c>
      <c r="AO52" s="29">
        <v>28942242.600000001</v>
      </c>
      <c r="AP52" s="30" t="s">
        <v>252</v>
      </c>
      <c r="AQ52" s="17">
        <f t="shared" si="13"/>
        <v>155700</v>
      </c>
      <c r="AR52" s="27">
        <f t="shared" si="14"/>
        <v>42828</v>
      </c>
      <c r="AS52" s="20" t="str">
        <f t="shared" si="15"/>
        <v>TMMEJ/COT/DCS/056/2017</v>
      </c>
      <c r="AT52" s="10" t="str">
        <f t="shared" si="16"/>
        <v>Difusión de mensajes sobre programas y actividades del Ayuntamiento de Morelia, en spots de Televisión.</v>
      </c>
      <c r="AU52" s="93" t="s">
        <v>746</v>
      </c>
      <c r="AV52" s="10" t="s">
        <v>91</v>
      </c>
      <c r="AW52" s="21">
        <f t="shared" si="17"/>
        <v>155700</v>
      </c>
      <c r="AX52" s="21">
        <f t="shared" si="18"/>
        <v>155700</v>
      </c>
      <c r="AY52" s="27">
        <f t="shared" si="19"/>
        <v>42828</v>
      </c>
      <c r="AZ52" s="27">
        <f t="shared" si="20"/>
        <v>43100</v>
      </c>
      <c r="BA52" s="20" t="s">
        <v>360</v>
      </c>
    </row>
    <row r="53" spans="2:53" s="33" customFormat="1" ht="123.75" x14ac:dyDescent="0.2">
      <c r="B53" s="67">
        <v>2017</v>
      </c>
      <c r="C53" s="10" t="s">
        <v>130</v>
      </c>
      <c r="D53" s="10" t="s">
        <v>100</v>
      </c>
      <c r="E53" s="10" t="s">
        <v>100</v>
      </c>
      <c r="F53" s="10" t="s">
        <v>254</v>
      </c>
      <c r="G53" s="10" t="s">
        <v>86</v>
      </c>
      <c r="H53" s="10" t="s">
        <v>101</v>
      </c>
      <c r="I53" s="66">
        <v>2017</v>
      </c>
      <c r="J53" s="91" t="s">
        <v>738</v>
      </c>
      <c r="K53" s="11" t="s">
        <v>77</v>
      </c>
      <c r="L53" s="11" t="s">
        <v>78</v>
      </c>
      <c r="M53" s="13">
        <v>240000</v>
      </c>
      <c r="N53" s="11" t="s">
        <v>361</v>
      </c>
      <c r="O53" s="11" t="s">
        <v>291</v>
      </c>
      <c r="P53" s="11" t="s">
        <v>94</v>
      </c>
      <c r="Q53" s="11" t="s">
        <v>87</v>
      </c>
      <c r="R53" s="26">
        <v>42857</v>
      </c>
      <c r="S53" s="26">
        <v>42886</v>
      </c>
      <c r="T53" s="11" t="s">
        <v>79</v>
      </c>
      <c r="U53" s="11" t="s">
        <v>80</v>
      </c>
      <c r="V53" s="11" t="s">
        <v>102</v>
      </c>
      <c r="W53" s="11" t="s">
        <v>103</v>
      </c>
      <c r="X53" s="11" t="s">
        <v>89</v>
      </c>
      <c r="Y53" s="10" t="s">
        <v>108</v>
      </c>
      <c r="Z53" s="28" t="s">
        <v>252</v>
      </c>
      <c r="AA53" s="28" t="s">
        <v>252</v>
      </c>
      <c r="AB53" s="28" t="s">
        <v>252</v>
      </c>
      <c r="AC53" s="10" t="str">
        <f t="shared" si="10"/>
        <v>Medio Entertainment S.A de C.V</v>
      </c>
      <c r="AD53" s="32" t="s">
        <v>107</v>
      </c>
      <c r="AE53" s="16" t="s">
        <v>104</v>
      </c>
      <c r="AF53" s="16" t="s">
        <v>253</v>
      </c>
      <c r="AG53" s="11" t="s">
        <v>255</v>
      </c>
      <c r="AH53" s="11" t="s">
        <v>81</v>
      </c>
      <c r="AI53" s="11" t="s">
        <v>81</v>
      </c>
      <c r="AJ53" s="11" t="s">
        <v>362</v>
      </c>
      <c r="AK53" s="17">
        <f t="shared" si="11"/>
        <v>240000</v>
      </c>
      <c r="AL53" s="17">
        <f t="shared" si="23"/>
        <v>240000</v>
      </c>
      <c r="AM53" s="17">
        <f>240000</f>
        <v>240000</v>
      </c>
      <c r="AN53" s="11" t="s">
        <v>95</v>
      </c>
      <c r="AO53" s="29">
        <v>28942242.600000001</v>
      </c>
      <c r="AP53" s="30" t="s">
        <v>252</v>
      </c>
      <c r="AQ53" s="17">
        <f t="shared" si="13"/>
        <v>240000</v>
      </c>
      <c r="AR53" s="27">
        <f t="shared" si="14"/>
        <v>42857</v>
      </c>
      <c r="AS53" s="20" t="str">
        <f t="shared" si="15"/>
        <v>TMMEJ/COT/DCS/010/2017</v>
      </c>
      <c r="AT53" s="10" t="str">
        <f t="shared" si="16"/>
        <v>Servicios de Difusión de la campaña “Peatonalización; 476 aniversario de Morelia y Clínica Poniente” a través de spots televisivos.</v>
      </c>
      <c r="AU53" s="93" t="s">
        <v>746</v>
      </c>
      <c r="AV53" s="10" t="s">
        <v>91</v>
      </c>
      <c r="AW53" s="21">
        <f t="shared" si="17"/>
        <v>240000</v>
      </c>
      <c r="AX53" s="21">
        <f t="shared" si="18"/>
        <v>240000</v>
      </c>
      <c r="AY53" s="27">
        <f t="shared" si="19"/>
        <v>42857</v>
      </c>
      <c r="AZ53" s="27">
        <f t="shared" si="20"/>
        <v>42886</v>
      </c>
      <c r="BA53" s="20" t="s">
        <v>363</v>
      </c>
    </row>
    <row r="54" spans="2:53" s="33" customFormat="1" ht="146.25" customHeight="1" x14ac:dyDescent="0.2">
      <c r="B54" s="67">
        <v>2017</v>
      </c>
      <c r="C54" s="10" t="s">
        <v>130</v>
      </c>
      <c r="D54" s="10" t="s">
        <v>100</v>
      </c>
      <c r="E54" s="10" t="s">
        <v>100</v>
      </c>
      <c r="F54" s="10" t="s">
        <v>254</v>
      </c>
      <c r="G54" s="10" t="s">
        <v>86</v>
      </c>
      <c r="H54" s="10" t="s">
        <v>101</v>
      </c>
      <c r="I54" s="66">
        <v>2017</v>
      </c>
      <c r="J54" s="91" t="s">
        <v>738</v>
      </c>
      <c r="K54" s="11" t="s">
        <v>77</v>
      </c>
      <c r="L54" s="11" t="s">
        <v>78</v>
      </c>
      <c r="M54" s="13">
        <v>240000</v>
      </c>
      <c r="N54" s="11" t="s">
        <v>364</v>
      </c>
      <c r="O54" s="11" t="s">
        <v>291</v>
      </c>
      <c r="P54" s="11" t="s">
        <v>94</v>
      </c>
      <c r="Q54" s="11" t="s">
        <v>87</v>
      </c>
      <c r="R54" s="26">
        <v>42887</v>
      </c>
      <c r="S54" s="26">
        <v>42916</v>
      </c>
      <c r="T54" s="11" t="s">
        <v>79</v>
      </c>
      <c r="U54" s="11" t="s">
        <v>80</v>
      </c>
      <c r="V54" s="11" t="s">
        <v>102</v>
      </c>
      <c r="W54" s="11" t="s">
        <v>103</v>
      </c>
      <c r="X54" s="11" t="s">
        <v>89</v>
      </c>
      <c r="Y54" s="10" t="s">
        <v>108</v>
      </c>
      <c r="Z54" s="28" t="s">
        <v>252</v>
      </c>
      <c r="AA54" s="28" t="s">
        <v>252</v>
      </c>
      <c r="AB54" s="28" t="s">
        <v>252</v>
      </c>
      <c r="AC54" s="10" t="str">
        <f t="shared" si="10"/>
        <v>Medio Entertainment S.A de C.V</v>
      </c>
      <c r="AD54" s="32" t="s">
        <v>107</v>
      </c>
      <c r="AE54" s="16" t="s">
        <v>104</v>
      </c>
      <c r="AF54" s="16" t="s">
        <v>253</v>
      </c>
      <c r="AG54" s="11" t="s">
        <v>255</v>
      </c>
      <c r="AH54" s="11" t="s">
        <v>81</v>
      </c>
      <c r="AI54" s="11" t="s">
        <v>81</v>
      </c>
      <c r="AJ54" s="11" t="s">
        <v>365</v>
      </c>
      <c r="AK54" s="17">
        <f t="shared" si="11"/>
        <v>240000</v>
      </c>
      <c r="AL54" s="17">
        <f t="shared" si="23"/>
        <v>240000</v>
      </c>
      <c r="AM54" s="17">
        <f>240000</f>
        <v>240000</v>
      </c>
      <c r="AN54" s="11" t="s">
        <v>95</v>
      </c>
      <c r="AO54" s="29">
        <v>28942242.600000001</v>
      </c>
      <c r="AP54" s="30" t="s">
        <v>252</v>
      </c>
      <c r="AQ54" s="17">
        <f t="shared" si="13"/>
        <v>240000</v>
      </c>
      <c r="AR54" s="27">
        <f t="shared" si="14"/>
        <v>42887</v>
      </c>
      <c r="AS54" s="20" t="str">
        <f t="shared" si="15"/>
        <v>TMMEJ/COT/DCS/035/2017</v>
      </c>
      <c r="AT54" s="10" t="str">
        <f t="shared" si="16"/>
        <v>La difusión de las campañas denominadas: “Construcción de la Clínica Municipal”: “Peatonalización General”; “Entrega de Aparatos Auditivos”; “Nacional de Motocross 2017” y “Prevención de Inundaciones y Lluvias”</v>
      </c>
      <c r="AU54" s="93" t="s">
        <v>746</v>
      </c>
      <c r="AV54" s="10" t="s">
        <v>91</v>
      </c>
      <c r="AW54" s="21">
        <f t="shared" si="17"/>
        <v>240000</v>
      </c>
      <c r="AX54" s="21">
        <f t="shared" si="18"/>
        <v>240000</v>
      </c>
      <c r="AY54" s="27">
        <f t="shared" si="19"/>
        <v>42887</v>
      </c>
      <c r="AZ54" s="27">
        <f t="shared" si="20"/>
        <v>42916</v>
      </c>
      <c r="BA54" s="20" t="s">
        <v>366</v>
      </c>
    </row>
    <row r="55" spans="2:53" s="33" customFormat="1" ht="123.75" x14ac:dyDescent="0.2">
      <c r="B55" s="82">
        <v>2017</v>
      </c>
      <c r="C55" s="10" t="s">
        <v>130</v>
      </c>
      <c r="D55" s="10" t="s">
        <v>100</v>
      </c>
      <c r="E55" s="10" t="s">
        <v>100</v>
      </c>
      <c r="F55" s="10" t="s">
        <v>254</v>
      </c>
      <c r="G55" s="10" t="s">
        <v>86</v>
      </c>
      <c r="H55" s="10" t="s">
        <v>101</v>
      </c>
      <c r="I55" s="69">
        <v>2017</v>
      </c>
      <c r="J55" s="91" t="s">
        <v>738</v>
      </c>
      <c r="K55" s="11" t="s">
        <v>77</v>
      </c>
      <c r="L55" s="11" t="s">
        <v>78</v>
      </c>
      <c r="M55" s="13">
        <v>81000</v>
      </c>
      <c r="N55" s="11" t="s">
        <v>324</v>
      </c>
      <c r="O55" s="11" t="s">
        <v>291</v>
      </c>
      <c r="P55" s="11" t="s">
        <v>94</v>
      </c>
      <c r="Q55" s="11" t="s">
        <v>87</v>
      </c>
      <c r="R55" s="26">
        <v>42828</v>
      </c>
      <c r="S55" s="26">
        <v>43100</v>
      </c>
      <c r="T55" s="11" t="s">
        <v>79</v>
      </c>
      <c r="U55" s="11" t="s">
        <v>80</v>
      </c>
      <c r="V55" s="11" t="s">
        <v>102</v>
      </c>
      <c r="W55" s="11" t="s">
        <v>103</v>
      </c>
      <c r="X55" s="11" t="s">
        <v>89</v>
      </c>
      <c r="Y55" s="10" t="s">
        <v>252</v>
      </c>
      <c r="Z55" s="10" t="s">
        <v>325</v>
      </c>
      <c r="AA55" s="10" t="s">
        <v>326</v>
      </c>
      <c r="AB55" s="10" t="s">
        <v>327</v>
      </c>
      <c r="AC55" s="10" t="str">
        <f t="shared" si="10"/>
        <v>ND</v>
      </c>
      <c r="AD55" s="51" t="s">
        <v>328</v>
      </c>
      <c r="AE55" s="16" t="s">
        <v>104</v>
      </c>
      <c r="AF55" s="16" t="s">
        <v>253</v>
      </c>
      <c r="AG55" s="11" t="s">
        <v>255</v>
      </c>
      <c r="AH55" s="11">
        <v>36601</v>
      </c>
      <c r="AI55" s="11">
        <v>36601</v>
      </c>
      <c r="AJ55" s="11" t="s">
        <v>329</v>
      </c>
      <c r="AK55" s="17">
        <f t="shared" si="11"/>
        <v>81000</v>
      </c>
      <c r="AL55" s="17">
        <f t="shared" si="23"/>
        <v>81000</v>
      </c>
      <c r="AM55" s="17">
        <f>9000*3</f>
        <v>27000</v>
      </c>
      <c r="AN55" s="11" t="s">
        <v>220</v>
      </c>
      <c r="AO55" s="29">
        <v>5995511.7599999998</v>
      </c>
      <c r="AP55" s="30" t="s">
        <v>252</v>
      </c>
      <c r="AQ55" s="17">
        <f t="shared" si="13"/>
        <v>81000</v>
      </c>
      <c r="AR55" s="27">
        <f t="shared" si="14"/>
        <v>42828</v>
      </c>
      <c r="AS55" s="20" t="str">
        <f t="shared" si="15"/>
        <v>TMMEJ/COT/DCS/022/2017</v>
      </c>
      <c r="AT55" s="10" t="str">
        <f t="shared" si="16"/>
        <v>Difusión de mensajes sobre programas y actividades del Ayuntamiento de Morelia.</v>
      </c>
      <c r="AU55" s="93" t="s">
        <v>746</v>
      </c>
      <c r="AV55" s="10" t="s">
        <v>91</v>
      </c>
      <c r="AW55" s="21">
        <f t="shared" si="17"/>
        <v>81000</v>
      </c>
      <c r="AX55" s="21">
        <f t="shared" si="18"/>
        <v>81000</v>
      </c>
      <c r="AY55" s="27">
        <f t="shared" si="19"/>
        <v>42828</v>
      </c>
      <c r="AZ55" s="27">
        <f t="shared" si="20"/>
        <v>43100</v>
      </c>
      <c r="BA55" s="20" t="s">
        <v>330</v>
      </c>
    </row>
    <row r="56" spans="2:53" s="33" customFormat="1" ht="123.75" x14ac:dyDescent="0.2">
      <c r="B56" s="82">
        <v>2017</v>
      </c>
      <c r="C56" s="10" t="s">
        <v>130</v>
      </c>
      <c r="D56" s="10" t="s">
        <v>100</v>
      </c>
      <c r="E56" s="10" t="s">
        <v>100</v>
      </c>
      <c r="F56" s="10" t="s">
        <v>254</v>
      </c>
      <c r="G56" s="10" t="s">
        <v>86</v>
      </c>
      <c r="H56" s="10" t="s">
        <v>101</v>
      </c>
      <c r="I56" s="69">
        <v>2017</v>
      </c>
      <c r="J56" s="91" t="s">
        <v>738</v>
      </c>
      <c r="K56" s="11" t="s">
        <v>77</v>
      </c>
      <c r="L56" s="11" t="s">
        <v>78</v>
      </c>
      <c r="M56" s="13">
        <v>56000</v>
      </c>
      <c r="N56" s="11" t="s">
        <v>331</v>
      </c>
      <c r="O56" s="11" t="s">
        <v>291</v>
      </c>
      <c r="P56" s="11" t="s">
        <v>94</v>
      </c>
      <c r="Q56" s="11" t="s">
        <v>87</v>
      </c>
      <c r="R56" s="26">
        <v>42856</v>
      </c>
      <c r="S56" s="26">
        <v>43100</v>
      </c>
      <c r="T56" s="11" t="s">
        <v>79</v>
      </c>
      <c r="U56" s="11" t="s">
        <v>80</v>
      </c>
      <c r="V56" s="11" t="s">
        <v>102</v>
      </c>
      <c r="W56" s="11" t="s">
        <v>103</v>
      </c>
      <c r="X56" s="11" t="s">
        <v>89</v>
      </c>
      <c r="Y56" s="10" t="s">
        <v>332</v>
      </c>
      <c r="Z56" s="10" t="s">
        <v>252</v>
      </c>
      <c r="AA56" s="10" t="s">
        <v>252</v>
      </c>
      <c r="AB56" s="10" t="s">
        <v>252</v>
      </c>
      <c r="AC56" s="10" t="str">
        <f t="shared" si="10"/>
        <v>Editorial Acueducto S.A de C.V</v>
      </c>
      <c r="AD56" s="51" t="s">
        <v>333</v>
      </c>
      <c r="AE56" s="16" t="s">
        <v>104</v>
      </c>
      <c r="AF56" s="16" t="s">
        <v>253</v>
      </c>
      <c r="AG56" s="11" t="s">
        <v>255</v>
      </c>
      <c r="AH56" s="11" t="s">
        <v>219</v>
      </c>
      <c r="AI56" s="11" t="s">
        <v>219</v>
      </c>
      <c r="AJ56" s="11" t="s">
        <v>334</v>
      </c>
      <c r="AK56" s="17">
        <f t="shared" si="11"/>
        <v>56000</v>
      </c>
      <c r="AL56" s="17">
        <f t="shared" si="23"/>
        <v>56000</v>
      </c>
      <c r="AM56" s="17">
        <f>7000*3</f>
        <v>21000</v>
      </c>
      <c r="AN56" s="11" t="s">
        <v>220</v>
      </c>
      <c r="AO56" s="29">
        <v>5995511.7599999998</v>
      </c>
      <c r="AP56" s="30" t="s">
        <v>252</v>
      </c>
      <c r="AQ56" s="17">
        <f t="shared" si="13"/>
        <v>56000</v>
      </c>
      <c r="AR56" s="19">
        <f t="shared" si="14"/>
        <v>42856</v>
      </c>
      <c r="AS56" s="20" t="str">
        <f t="shared" si="15"/>
        <v>TMMEJ/COT/DCS/045/2017</v>
      </c>
      <c r="AT56" s="10" t="str">
        <f t="shared" si="16"/>
        <v>Difusión de mensajes sobre programas y actividades del Ayuntamiento de Morelia, en medios electrónicos.</v>
      </c>
      <c r="AU56" s="93" t="s">
        <v>746</v>
      </c>
      <c r="AV56" s="10" t="s">
        <v>91</v>
      </c>
      <c r="AW56" s="21">
        <f t="shared" si="17"/>
        <v>56000</v>
      </c>
      <c r="AX56" s="21">
        <f t="shared" si="18"/>
        <v>56000</v>
      </c>
      <c r="AY56" s="27">
        <f t="shared" si="19"/>
        <v>42856</v>
      </c>
      <c r="AZ56" s="27">
        <f t="shared" si="20"/>
        <v>43100</v>
      </c>
      <c r="BA56" s="20" t="s">
        <v>335</v>
      </c>
    </row>
    <row r="57" spans="2:53" s="33" customFormat="1" ht="123.75" x14ac:dyDescent="0.2">
      <c r="B57" s="82">
        <v>2017</v>
      </c>
      <c r="C57" s="10" t="s">
        <v>130</v>
      </c>
      <c r="D57" s="10" t="s">
        <v>100</v>
      </c>
      <c r="E57" s="10" t="s">
        <v>100</v>
      </c>
      <c r="F57" s="10" t="s">
        <v>254</v>
      </c>
      <c r="G57" s="10" t="s">
        <v>86</v>
      </c>
      <c r="H57" s="10" t="s">
        <v>101</v>
      </c>
      <c r="I57" s="69">
        <v>2017</v>
      </c>
      <c r="J57" s="91" t="s">
        <v>738</v>
      </c>
      <c r="K57" s="11" t="s">
        <v>77</v>
      </c>
      <c r="L57" s="11" t="s">
        <v>78</v>
      </c>
      <c r="M57" s="13">
        <v>80000</v>
      </c>
      <c r="N57" s="11" t="s">
        <v>336</v>
      </c>
      <c r="O57" s="11" t="s">
        <v>291</v>
      </c>
      <c r="P57" s="11" t="s">
        <v>94</v>
      </c>
      <c r="Q57" s="11" t="s">
        <v>87</v>
      </c>
      <c r="R57" s="26">
        <v>42856</v>
      </c>
      <c r="S57" s="26">
        <v>43100</v>
      </c>
      <c r="T57" s="11" t="s">
        <v>79</v>
      </c>
      <c r="U57" s="11" t="s">
        <v>80</v>
      </c>
      <c r="V57" s="11" t="s">
        <v>102</v>
      </c>
      <c r="W57" s="11" t="s">
        <v>103</v>
      </c>
      <c r="X57" s="11" t="s">
        <v>89</v>
      </c>
      <c r="Y57" s="10" t="s">
        <v>337</v>
      </c>
      <c r="Z57" s="10" t="s">
        <v>252</v>
      </c>
      <c r="AA57" s="10" t="s">
        <v>252</v>
      </c>
      <c r="AB57" s="10" t="s">
        <v>252</v>
      </c>
      <c r="AC57" s="10" t="str">
        <f t="shared" ref="AC57:AC88" si="24">Y57</f>
        <v>Garvel Multimedia S.A de C.V</v>
      </c>
      <c r="AD57" s="51" t="s">
        <v>338</v>
      </c>
      <c r="AE57" s="16" t="s">
        <v>104</v>
      </c>
      <c r="AF57" s="16" t="s">
        <v>253</v>
      </c>
      <c r="AG57" s="11" t="s">
        <v>255</v>
      </c>
      <c r="AH57" s="11" t="s">
        <v>219</v>
      </c>
      <c r="AI57" s="11" t="s">
        <v>219</v>
      </c>
      <c r="AJ57" s="11" t="s">
        <v>339</v>
      </c>
      <c r="AK57" s="17">
        <f t="shared" ref="AK57:AK88" si="25">M57</f>
        <v>80000</v>
      </c>
      <c r="AL57" s="17">
        <f t="shared" si="23"/>
        <v>80000</v>
      </c>
      <c r="AM57" s="17">
        <f>10000*3</f>
        <v>30000</v>
      </c>
      <c r="AN57" s="11" t="s">
        <v>220</v>
      </c>
      <c r="AO57" s="29">
        <v>5995511.7599999998</v>
      </c>
      <c r="AP57" s="30" t="s">
        <v>252</v>
      </c>
      <c r="AQ57" s="17">
        <f t="shared" ref="AQ57:AQ88" si="26">M57</f>
        <v>80000</v>
      </c>
      <c r="AR57" s="19">
        <f t="shared" ref="AR57:AR88" si="27">R57</f>
        <v>42856</v>
      </c>
      <c r="AS57" s="20" t="str">
        <f t="shared" ref="AS57:AS88" si="28">N57</f>
        <v>TMMEJ/COT/DCS/046/2017</v>
      </c>
      <c r="AT57" s="10" t="str">
        <f t="shared" ref="AT57:AT88" si="29">AJ57</f>
        <v>Servicios de difusión de mensajes sobre programas y actividades del Ayuntamiento de Morelia, en medios electrónicos.</v>
      </c>
      <c r="AU57" s="93" t="s">
        <v>746</v>
      </c>
      <c r="AV57" s="10" t="s">
        <v>91</v>
      </c>
      <c r="AW57" s="21">
        <f t="shared" ref="AW57:AW88" si="30">M57</f>
        <v>80000</v>
      </c>
      <c r="AX57" s="21">
        <f t="shared" ref="AX57:AX88" si="31">AW57</f>
        <v>80000</v>
      </c>
      <c r="AY57" s="27">
        <f t="shared" ref="AY57:AY88" si="32">R57</f>
        <v>42856</v>
      </c>
      <c r="AZ57" s="27">
        <f t="shared" ref="AZ57:AZ88" si="33">S57</f>
        <v>43100</v>
      </c>
      <c r="BA57" s="20" t="s">
        <v>340</v>
      </c>
    </row>
    <row r="58" spans="2:53" s="33" customFormat="1" ht="123.75" x14ac:dyDescent="0.2">
      <c r="B58" s="82">
        <v>2017</v>
      </c>
      <c r="C58" s="10" t="s">
        <v>130</v>
      </c>
      <c r="D58" s="10" t="s">
        <v>100</v>
      </c>
      <c r="E58" s="10" t="s">
        <v>100</v>
      </c>
      <c r="F58" s="10" t="s">
        <v>254</v>
      </c>
      <c r="G58" s="10" t="s">
        <v>86</v>
      </c>
      <c r="H58" s="10" t="s">
        <v>101</v>
      </c>
      <c r="I58" s="69">
        <v>2017</v>
      </c>
      <c r="J58" s="91" t="s">
        <v>738</v>
      </c>
      <c r="K58" s="11" t="s">
        <v>77</v>
      </c>
      <c r="L58" s="11" t="s">
        <v>78</v>
      </c>
      <c r="M58" s="13">
        <v>56000</v>
      </c>
      <c r="N58" s="11" t="s">
        <v>394</v>
      </c>
      <c r="O58" s="11" t="s">
        <v>291</v>
      </c>
      <c r="P58" s="11" t="s">
        <v>94</v>
      </c>
      <c r="Q58" s="11" t="s">
        <v>87</v>
      </c>
      <c r="R58" s="26">
        <v>42857</v>
      </c>
      <c r="S58" s="26">
        <v>43100</v>
      </c>
      <c r="T58" s="11" t="s">
        <v>79</v>
      </c>
      <c r="U58" s="11" t="s">
        <v>80</v>
      </c>
      <c r="V58" s="11" t="s">
        <v>102</v>
      </c>
      <c r="W58" s="11" t="s">
        <v>103</v>
      </c>
      <c r="X58" s="11" t="s">
        <v>89</v>
      </c>
      <c r="Y58" s="10" t="s">
        <v>252</v>
      </c>
      <c r="Z58" s="10" t="s">
        <v>395</v>
      </c>
      <c r="AA58" s="10" t="s">
        <v>396</v>
      </c>
      <c r="AB58" s="10" t="s">
        <v>320</v>
      </c>
      <c r="AC58" s="10" t="str">
        <f t="shared" si="24"/>
        <v>ND</v>
      </c>
      <c r="AD58" s="51" t="s">
        <v>397</v>
      </c>
      <c r="AE58" s="16" t="s">
        <v>104</v>
      </c>
      <c r="AF58" s="16" t="s">
        <v>253</v>
      </c>
      <c r="AG58" s="11" t="s">
        <v>255</v>
      </c>
      <c r="AH58" s="11" t="s">
        <v>219</v>
      </c>
      <c r="AI58" s="11" t="s">
        <v>219</v>
      </c>
      <c r="AJ58" s="11" t="s">
        <v>398</v>
      </c>
      <c r="AK58" s="17">
        <f t="shared" si="25"/>
        <v>56000</v>
      </c>
      <c r="AL58" s="17">
        <f t="shared" si="23"/>
        <v>56000</v>
      </c>
      <c r="AM58" s="17">
        <f>7000*2</f>
        <v>14000</v>
      </c>
      <c r="AN58" s="11" t="s">
        <v>220</v>
      </c>
      <c r="AO58" s="29">
        <v>5995511.7599999998</v>
      </c>
      <c r="AP58" s="30" t="s">
        <v>252</v>
      </c>
      <c r="AQ58" s="17">
        <f t="shared" si="26"/>
        <v>56000</v>
      </c>
      <c r="AR58" s="19">
        <f t="shared" si="27"/>
        <v>42857</v>
      </c>
      <c r="AS58" s="20" t="str">
        <f t="shared" si="28"/>
        <v>SA/DCS/S/019/2017</v>
      </c>
      <c r="AT58" s="10" t="str">
        <f t="shared" si="29"/>
        <v>Servicios de Difusión de mensajes sobre programas y actividades del Ayuntamiento.</v>
      </c>
      <c r="AU58" s="93" t="s">
        <v>746</v>
      </c>
      <c r="AV58" s="10" t="s">
        <v>91</v>
      </c>
      <c r="AW58" s="21">
        <f t="shared" si="30"/>
        <v>56000</v>
      </c>
      <c r="AX58" s="21">
        <f t="shared" si="31"/>
        <v>56000</v>
      </c>
      <c r="AY58" s="27">
        <f t="shared" si="32"/>
        <v>42857</v>
      </c>
      <c r="AZ58" s="27">
        <f t="shared" si="33"/>
        <v>43100</v>
      </c>
      <c r="BA58" s="20" t="s">
        <v>399</v>
      </c>
    </row>
    <row r="59" spans="2:53" s="33" customFormat="1" ht="123.75" x14ac:dyDescent="0.2">
      <c r="B59" s="82">
        <v>2017</v>
      </c>
      <c r="C59" s="37" t="s">
        <v>130</v>
      </c>
      <c r="D59" s="37" t="s">
        <v>100</v>
      </c>
      <c r="E59" s="37" t="s">
        <v>100</v>
      </c>
      <c r="F59" s="37" t="s">
        <v>254</v>
      </c>
      <c r="G59" s="37" t="s">
        <v>86</v>
      </c>
      <c r="H59" s="37" t="s">
        <v>101</v>
      </c>
      <c r="I59" s="69">
        <v>2017</v>
      </c>
      <c r="J59" s="91" t="s">
        <v>738</v>
      </c>
      <c r="K59" s="36" t="s">
        <v>77</v>
      </c>
      <c r="L59" s="36" t="s">
        <v>78</v>
      </c>
      <c r="M59" s="38">
        <v>154300</v>
      </c>
      <c r="N59" s="36" t="s">
        <v>406</v>
      </c>
      <c r="O59" s="36" t="s">
        <v>291</v>
      </c>
      <c r="P59" s="36" t="s">
        <v>94</v>
      </c>
      <c r="Q59" s="36" t="s">
        <v>87</v>
      </c>
      <c r="R59" s="39">
        <v>42795</v>
      </c>
      <c r="S59" s="39">
        <v>43100</v>
      </c>
      <c r="T59" s="36" t="s">
        <v>79</v>
      </c>
      <c r="U59" s="36" t="s">
        <v>80</v>
      </c>
      <c r="V59" s="36" t="s">
        <v>102</v>
      </c>
      <c r="W59" s="36" t="s">
        <v>103</v>
      </c>
      <c r="X59" s="36" t="s">
        <v>89</v>
      </c>
      <c r="Y59" s="37" t="s">
        <v>252</v>
      </c>
      <c r="Z59" s="37" t="s">
        <v>407</v>
      </c>
      <c r="AA59" s="37" t="s">
        <v>408</v>
      </c>
      <c r="AB59" s="37" t="s">
        <v>409</v>
      </c>
      <c r="AC59" s="37" t="str">
        <f t="shared" si="24"/>
        <v>ND</v>
      </c>
      <c r="AD59" s="52" t="s">
        <v>410</v>
      </c>
      <c r="AE59" s="40" t="s">
        <v>104</v>
      </c>
      <c r="AF59" s="40" t="s">
        <v>253</v>
      </c>
      <c r="AG59" s="36" t="s">
        <v>255</v>
      </c>
      <c r="AH59" s="36" t="s">
        <v>219</v>
      </c>
      <c r="AI59" s="36" t="s">
        <v>219</v>
      </c>
      <c r="AJ59" s="36" t="s">
        <v>378</v>
      </c>
      <c r="AK59" s="50">
        <f t="shared" si="25"/>
        <v>154300</v>
      </c>
      <c r="AL59" s="50">
        <f t="shared" si="23"/>
        <v>154300</v>
      </c>
      <c r="AM59" s="50">
        <f>(12000*3)+(16900*2)</f>
        <v>69800</v>
      </c>
      <c r="AN59" s="11" t="s">
        <v>220</v>
      </c>
      <c r="AO59" s="53">
        <v>5995511.7599999998</v>
      </c>
      <c r="AP59" s="48" t="s">
        <v>252</v>
      </c>
      <c r="AQ59" s="50">
        <f t="shared" si="26"/>
        <v>154300</v>
      </c>
      <c r="AR59" s="41">
        <f t="shared" si="27"/>
        <v>42795</v>
      </c>
      <c r="AS59" s="42" t="str">
        <f t="shared" si="28"/>
        <v>SA/DCS/S/023/2017</v>
      </c>
      <c r="AT59" s="37" t="str">
        <f t="shared" si="29"/>
        <v>Difusión de mensajes sobre programas y actividades del Ayuntamiento de Morelia, en medio electrónico.</v>
      </c>
      <c r="AU59" s="93" t="s">
        <v>746</v>
      </c>
      <c r="AV59" s="37" t="s">
        <v>91</v>
      </c>
      <c r="AW59" s="43">
        <f t="shared" si="30"/>
        <v>154300</v>
      </c>
      <c r="AX59" s="43">
        <f t="shared" si="31"/>
        <v>154300</v>
      </c>
      <c r="AY59" s="44">
        <f t="shared" si="32"/>
        <v>42795</v>
      </c>
      <c r="AZ59" s="44">
        <f t="shared" si="33"/>
        <v>43100</v>
      </c>
      <c r="BA59" s="42" t="s">
        <v>411</v>
      </c>
    </row>
    <row r="60" spans="2:53" s="33" customFormat="1" ht="165.75" customHeight="1" x14ac:dyDescent="0.2">
      <c r="B60" s="82">
        <v>2017</v>
      </c>
      <c r="C60" s="10" t="s">
        <v>130</v>
      </c>
      <c r="D60" s="10" t="s">
        <v>100</v>
      </c>
      <c r="E60" s="10" t="s">
        <v>100</v>
      </c>
      <c r="F60" s="10" t="s">
        <v>254</v>
      </c>
      <c r="G60" s="10" t="s">
        <v>86</v>
      </c>
      <c r="H60" s="10" t="s">
        <v>101</v>
      </c>
      <c r="I60" s="69">
        <v>2017</v>
      </c>
      <c r="J60" s="91" t="s">
        <v>738</v>
      </c>
      <c r="K60" s="11" t="s">
        <v>77</v>
      </c>
      <c r="L60" s="11" t="s">
        <v>78</v>
      </c>
      <c r="M60" s="13">
        <v>80000</v>
      </c>
      <c r="N60" s="11" t="s">
        <v>400</v>
      </c>
      <c r="O60" s="11" t="s">
        <v>291</v>
      </c>
      <c r="P60" s="11" t="s">
        <v>94</v>
      </c>
      <c r="Q60" s="11" t="s">
        <v>87</v>
      </c>
      <c r="R60" s="26">
        <v>42857</v>
      </c>
      <c r="S60" s="26">
        <v>43100</v>
      </c>
      <c r="T60" s="11" t="s">
        <v>79</v>
      </c>
      <c r="U60" s="11" t="s">
        <v>80</v>
      </c>
      <c r="V60" s="11" t="s">
        <v>102</v>
      </c>
      <c r="W60" s="11" t="s">
        <v>103</v>
      </c>
      <c r="X60" s="11" t="s">
        <v>89</v>
      </c>
      <c r="Y60" s="10" t="s">
        <v>252</v>
      </c>
      <c r="Z60" s="10" t="s">
        <v>401</v>
      </c>
      <c r="AA60" s="10" t="s">
        <v>402</v>
      </c>
      <c r="AB60" s="10" t="s">
        <v>403</v>
      </c>
      <c r="AC60" s="10" t="str">
        <f t="shared" si="24"/>
        <v>ND</v>
      </c>
      <c r="AD60" s="49" t="s">
        <v>404</v>
      </c>
      <c r="AE60" s="16" t="s">
        <v>104</v>
      </c>
      <c r="AF60" s="16" t="s">
        <v>253</v>
      </c>
      <c r="AG60" s="11" t="s">
        <v>255</v>
      </c>
      <c r="AH60" s="11" t="s">
        <v>219</v>
      </c>
      <c r="AI60" s="11" t="s">
        <v>219</v>
      </c>
      <c r="AJ60" s="11" t="s">
        <v>398</v>
      </c>
      <c r="AK60" s="17">
        <f t="shared" si="25"/>
        <v>80000</v>
      </c>
      <c r="AL60" s="17">
        <f t="shared" si="23"/>
        <v>80000</v>
      </c>
      <c r="AM60" s="17">
        <f>10000*3</f>
        <v>30000</v>
      </c>
      <c r="AN60" s="11" t="s">
        <v>220</v>
      </c>
      <c r="AO60" s="29">
        <v>5995511.7599999998</v>
      </c>
      <c r="AP60" s="30" t="s">
        <v>252</v>
      </c>
      <c r="AQ60" s="17">
        <f t="shared" si="26"/>
        <v>80000</v>
      </c>
      <c r="AR60" s="45">
        <f t="shared" si="27"/>
        <v>42857</v>
      </c>
      <c r="AS60" s="10" t="str">
        <f t="shared" si="28"/>
        <v>SA/DCS/S/020/2017</v>
      </c>
      <c r="AT60" s="10" t="str">
        <f t="shared" si="29"/>
        <v>Servicios de Difusión de mensajes sobre programas y actividades del Ayuntamiento.</v>
      </c>
      <c r="AU60" s="93" t="s">
        <v>746</v>
      </c>
      <c r="AV60" s="10" t="s">
        <v>91</v>
      </c>
      <c r="AW60" s="46">
        <f t="shared" si="30"/>
        <v>80000</v>
      </c>
      <c r="AX60" s="46">
        <f t="shared" si="31"/>
        <v>80000</v>
      </c>
      <c r="AY60" s="47">
        <f t="shared" si="32"/>
        <v>42857</v>
      </c>
      <c r="AZ60" s="47">
        <f t="shared" si="33"/>
        <v>43100</v>
      </c>
      <c r="BA60" s="10" t="s">
        <v>405</v>
      </c>
    </row>
    <row r="61" spans="2:53" s="33" customFormat="1" ht="155.25" customHeight="1" x14ac:dyDescent="0.2">
      <c r="B61" s="67">
        <v>2017</v>
      </c>
      <c r="C61" s="10" t="s">
        <v>130</v>
      </c>
      <c r="D61" s="10" t="s">
        <v>100</v>
      </c>
      <c r="E61" s="10" t="s">
        <v>100</v>
      </c>
      <c r="F61" s="10" t="s">
        <v>254</v>
      </c>
      <c r="G61" s="10" t="s">
        <v>86</v>
      </c>
      <c r="H61" s="10" t="s">
        <v>101</v>
      </c>
      <c r="I61" s="66">
        <v>2017</v>
      </c>
      <c r="J61" s="91" t="s">
        <v>736</v>
      </c>
      <c r="K61" s="11" t="s">
        <v>77</v>
      </c>
      <c r="L61" s="11" t="s">
        <v>78</v>
      </c>
      <c r="M61" s="13">
        <v>235000</v>
      </c>
      <c r="N61" s="11" t="s">
        <v>176</v>
      </c>
      <c r="O61" s="11" t="s">
        <v>90</v>
      </c>
      <c r="P61" s="11" t="s">
        <v>94</v>
      </c>
      <c r="Q61" s="11" t="s">
        <v>87</v>
      </c>
      <c r="R61" s="26">
        <v>42736</v>
      </c>
      <c r="S61" s="26">
        <v>42766</v>
      </c>
      <c r="T61" s="11" t="s">
        <v>79</v>
      </c>
      <c r="U61" s="11" t="s">
        <v>80</v>
      </c>
      <c r="V61" s="11" t="s">
        <v>102</v>
      </c>
      <c r="W61" s="11" t="s">
        <v>103</v>
      </c>
      <c r="X61" s="11" t="s">
        <v>89</v>
      </c>
      <c r="Y61" s="10" t="s">
        <v>123</v>
      </c>
      <c r="Z61" s="28" t="s">
        <v>252</v>
      </c>
      <c r="AA61" s="28" t="s">
        <v>252</v>
      </c>
      <c r="AB61" s="28" t="s">
        <v>252</v>
      </c>
      <c r="AC61" s="10" t="str">
        <f t="shared" si="24"/>
        <v>La Voz de Michacán S.A de C.V</v>
      </c>
      <c r="AD61" s="32" t="s">
        <v>124</v>
      </c>
      <c r="AE61" s="16" t="s">
        <v>104</v>
      </c>
      <c r="AF61" s="16" t="s">
        <v>253</v>
      </c>
      <c r="AG61" s="11" t="s">
        <v>255</v>
      </c>
      <c r="AH61" s="11" t="s">
        <v>81</v>
      </c>
      <c r="AI61" s="11" t="s">
        <v>81</v>
      </c>
      <c r="AJ61" s="11" t="s">
        <v>119</v>
      </c>
      <c r="AK61" s="17">
        <f t="shared" si="25"/>
        <v>235000</v>
      </c>
      <c r="AL61" s="17">
        <f t="shared" si="23"/>
        <v>235000</v>
      </c>
      <c r="AM61" s="17">
        <v>235000</v>
      </c>
      <c r="AN61" s="11" t="s">
        <v>95</v>
      </c>
      <c r="AO61" s="29">
        <v>28942242.600000001</v>
      </c>
      <c r="AP61" s="30" t="s">
        <v>252</v>
      </c>
      <c r="AQ61" s="17">
        <f t="shared" si="26"/>
        <v>235000</v>
      </c>
      <c r="AR61" s="27">
        <f t="shared" si="27"/>
        <v>42736</v>
      </c>
      <c r="AS61" s="20" t="str">
        <f t="shared" si="28"/>
        <v>SA/DCS/S/107/2017</v>
      </c>
      <c r="AT61" s="10" t="str">
        <f t="shared" si="29"/>
        <v>Servicio de Transmisión de las Actividades, Mensajes, funciones y programas que realiza el Ayuntamiento, para conocimiento de la ciudadania moreliana en general en Revista Innbus.</v>
      </c>
      <c r="AU61" s="93" t="s">
        <v>746</v>
      </c>
      <c r="AV61" s="10" t="s">
        <v>91</v>
      </c>
      <c r="AW61" s="21">
        <f t="shared" si="30"/>
        <v>235000</v>
      </c>
      <c r="AX61" s="21">
        <f t="shared" si="31"/>
        <v>235000</v>
      </c>
      <c r="AY61" s="27">
        <f t="shared" si="32"/>
        <v>42736</v>
      </c>
      <c r="AZ61" s="27">
        <f t="shared" si="33"/>
        <v>42766</v>
      </c>
      <c r="BA61" s="20" t="s">
        <v>125</v>
      </c>
    </row>
    <row r="62" spans="2:53" s="33" customFormat="1" ht="123.75" x14ac:dyDescent="0.2">
      <c r="B62" s="67">
        <v>2017</v>
      </c>
      <c r="C62" s="10" t="s">
        <v>130</v>
      </c>
      <c r="D62" s="10" t="s">
        <v>100</v>
      </c>
      <c r="E62" s="10" t="s">
        <v>100</v>
      </c>
      <c r="F62" s="10" t="s">
        <v>254</v>
      </c>
      <c r="G62" s="10" t="s">
        <v>86</v>
      </c>
      <c r="H62" s="10" t="s">
        <v>101</v>
      </c>
      <c r="I62" s="66">
        <v>2017</v>
      </c>
      <c r="J62" s="91" t="s">
        <v>736</v>
      </c>
      <c r="K62" s="11" t="s">
        <v>77</v>
      </c>
      <c r="L62" s="11" t="s">
        <v>78</v>
      </c>
      <c r="M62" s="13">
        <v>235000</v>
      </c>
      <c r="N62" s="11" t="s">
        <v>177</v>
      </c>
      <c r="O62" s="11" t="s">
        <v>90</v>
      </c>
      <c r="P62" s="11" t="s">
        <v>94</v>
      </c>
      <c r="Q62" s="11" t="s">
        <v>87</v>
      </c>
      <c r="R62" s="26">
        <v>42767</v>
      </c>
      <c r="S62" s="26">
        <v>42794</v>
      </c>
      <c r="T62" s="11" t="s">
        <v>79</v>
      </c>
      <c r="U62" s="11" t="s">
        <v>80</v>
      </c>
      <c r="V62" s="11" t="s">
        <v>102</v>
      </c>
      <c r="W62" s="11" t="s">
        <v>103</v>
      </c>
      <c r="X62" s="11" t="s">
        <v>89</v>
      </c>
      <c r="Y62" s="10" t="s">
        <v>123</v>
      </c>
      <c r="Z62" s="28" t="s">
        <v>252</v>
      </c>
      <c r="AA62" s="28" t="s">
        <v>252</v>
      </c>
      <c r="AB62" s="28" t="s">
        <v>252</v>
      </c>
      <c r="AC62" s="10" t="str">
        <f t="shared" si="24"/>
        <v>La Voz de Michacán S.A de C.V</v>
      </c>
      <c r="AD62" s="32" t="s">
        <v>124</v>
      </c>
      <c r="AE62" s="16" t="s">
        <v>104</v>
      </c>
      <c r="AF62" s="16" t="s">
        <v>253</v>
      </c>
      <c r="AG62" s="11" t="s">
        <v>255</v>
      </c>
      <c r="AH62" s="11" t="s">
        <v>81</v>
      </c>
      <c r="AI62" s="11" t="s">
        <v>81</v>
      </c>
      <c r="AJ62" s="11" t="s">
        <v>127</v>
      </c>
      <c r="AK62" s="17">
        <f t="shared" si="25"/>
        <v>235000</v>
      </c>
      <c r="AL62" s="17">
        <f t="shared" si="23"/>
        <v>235000</v>
      </c>
      <c r="AM62" s="17">
        <v>235000</v>
      </c>
      <c r="AN62" s="11" t="s">
        <v>95</v>
      </c>
      <c r="AO62" s="29">
        <v>28942242.600000001</v>
      </c>
      <c r="AP62" s="30" t="s">
        <v>252</v>
      </c>
      <c r="AQ62" s="17">
        <f t="shared" si="26"/>
        <v>235000</v>
      </c>
      <c r="AR62" s="27">
        <f t="shared" si="27"/>
        <v>42767</v>
      </c>
      <c r="AS62" s="20" t="str">
        <f t="shared" si="28"/>
        <v>SA/DCS/S/108/2017</v>
      </c>
      <c r="AT62" s="10" t="str">
        <f t="shared" si="29"/>
        <v>Servicios de Difusión del quehacer del H. Ayuntamiento de Morelia y de los bienes y servicios públicos que prestan las diferentes dependencias que lo conforman</v>
      </c>
      <c r="AU62" s="93" t="s">
        <v>746</v>
      </c>
      <c r="AV62" s="10" t="s">
        <v>91</v>
      </c>
      <c r="AW62" s="21">
        <f t="shared" si="30"/>
        <v>235000</v>
      </c>
      <c r="AX62" s="21">
        <f t="shared" si="31"/>
        <v>235000</v>
      </c>
      <c r="AY62" s="27">
        <f t="shared" si="32"/>
        <v>42767</v>
      </c>
      <c r="AZ62" s="27">
        <f t="shared" si="33"/>
        <v>42794</v>
      </c>
      <c r="BA62" s="20" t="s">
        <v>126</v>
      </c>
    </row>
    <row r="63" spans="2:53" s="33" customFormat="1" ht="123.75" x14ac:dyDescent="0.2">
      <c r="B63" s="67">
        <v>2017</v>
      </c>
      <c r="C63" s="10" t="s">
        <v>130</v>
      </c>
      <c r="D63" s="10" t="s">
        <v>100</v>
      </c>
      <c r="E63" s="10" t="s">
        <v>100</v>
      </c>
      <c r="F63" s="10" t="s">
        <v>254</v>
      </c>
      <c r="G63" s="10" t="s">
        <v>86</v>
      </c>
      <c r="H63" s="10" t="s">
        <v>101</v>
      </c>
      <c r="I63" s="66">
        <v>2017</v>
      </c>
      <c r="J63" s="91" t="s">
        <v>736</v>
      </c>
      <c r="K63" s="11" t="s">
        <v>77</v>
      </c>
      <c r="L63" s="11" t="s">
        <v>78</v>
      </c>
      <c r="M63" s="13">
        <v>235000</v>
      </c>
      <c r="N63" s="11" t="s">
        <v>178</v>
      </c>
      <c r="O63" s="11" t="s">
        <v>90</v>
      </c>
      <c r="P63" s="11" t="s">
        <v>94</v>
      </c>
      <c r="Q63" s="11" t="s">
        <v>87</v>
      </c>
      <c r="R63" s="26">
        <v>42795</v>
      </c>
      <c r="S63" s="26">
        <v>42825</v>
      </c>
      <c r="T63" s="11" t="s">
        <v>79</v>
      </c>
      <c r="U63" s="11" t="s">
        <v>80</v>
      </c>
      <c r="V63" s="11" t="s">
        <v>102</v>
      </c>
      <c r="W63" s="11" t="s">
        <v>103</v>
      </c>
      <c r="X63" s="11" t="s">
        <v>89</v>
      </c>
      <c r="Y63" s="10" t="s">
        <v>123</v>
      </c>
      <c r="Z63" s="28" t="s">
        <v>252</v>
      </c>
      <c r="AA63" s="28" t="s">
        <v>252</v>
      </c>
      <c r="AB63" s="28" t="s">
        <v>252</v>
      </c>
      <c r="AC63" s="10" t="str">
        <f t="shared" si="24"/>
        <v>La Voz de Michacán S.A de C.V</v>
      </c>
      <c r="AD63" s="32" t="s">
        <v>124</v>
      </c>
      <c r="AE63" s="16" t="s">
        <v>104</v>
      </c>
      <c r="AF63" s="16" t="s">
        <v>253</v>
      </c>
      <c r="AG63" s="11" t="s">
        <v>255</v>
      </c>
      <c r="AH63" s="11" t="s">
        <v>81</v>
      </c>
      <c r="AI63" s="11" t="s">
        <v>81</v>
      </c>
      <c r="AJ63" s="11" t="s">
        <v>128</v>
      </c>
      <c r="AK63" s="17">
        <f t="shared" si="25"/>
        <v>235000</v>
      </c>
      <c r="AL63" s="17">
        <f t="shared" si="23"/>
        <v>235000</v>
      </c>
      <c r="AM63" s="17">
        <v>235000</v>
      </c>
      <c r="AN63" s="11" t="s">
        <v>95</v>
      </c>
      <c r="AO63" s="29">
        <v>28942242.600000001</v>
      </c>
      <c r="AP63" s="30" t="s">
        <v>252</v>
      </c>
      <c r="AQ63" s="17">
        <f t="shared" si="26"/>
        <v>235000</v>
      </c>
      <c r="AR63" s="27">
        <f t="shared" si="27"/>
        <v>42795</v>
      </c>
      <c r="AS63" s="20" t="str">
        <f t="shared" si="28"/>
        <v>SA/DCS/S/109/2017</v>
      </c>
      <c r="AT63" s="10" t="str">
        <f t="shared" si="29"/>
        <v>Servicios de Difusión de mensajes, programas, actividades y Campañs del H. Atuntamiento de Morelia.</v>
      </c>
      <c r="AU63" s="93" t="s">
        <v>746</v>
      </c>
      <c r="AV63" s="10" t="s">
        <v>91</v>
      </c>
      <c r="AW63" s="21">
        <f t="shared" si="30"/>
        <v>235000</v>
      </c>
      <c r="AX63" s="21">
        <f t="shared" si="31"/>
        <v>235000</v>
      </c>
      <c r="AY63" s="27">
        <f t="shared" si="32"/>
        <v>42795</v>
      </c>
      <c r="AZ63" s="27">
        <f t="shared" si="33"/>
        <v>42825</v>
      </c>
      <c r="BA63" s="20" t="s">
        <v>129</v>
      </c>
    </row>
    <row r="64" spans="2:53" s="33" customFormat="1" ht="123.75" x14ac:dyDescent="0.2">
      <c r="B64" s="67">
        <v>2017</v>
      </c>
      <c r="C64" s="10" t="s">
        <v>130</v>
      </c>
      <c r="D64" s="10" t="s">
        <v>100</v>
      </c>
      <c r="E64" s="10" t="s">
        <v>100</v>
      </c>
      <c r="F64" s="10" t="s">
        <v>254</v>
      </c>
      <c r="G64" s="10" t="s">
        <v>86</v>
      </c>
      <c r="H64" s="10" t="s">
        <v>101</v>
      </c>
      <c r="I64" s="66">
        <v>2017</v>
      </c>
      <c r="J64" s="91" t="s">
        <v>736</v>
      </c>
      <c r="K64" s="11" t="s">
        <v>77</v>
      </c>
      <c r="L64" s="11" t="s">
        <v>78</v>
      </c>
      <c r="M64" s="13">
        <v>235000</v>
      </c>
      <c r="N64" s="11" t="s">
        <v>179</v>
      </c>
      <c r="O64" s="11" t="s">
        <v>90</v>
      </c>
      <c r="P64" s="11" t="s">
        <v>94</v>
      </c>
      <c r="Q64" s="11" t="s">
        <v>87</v>
      </c>
      <c r="R64" s="26">
        <v>42826</v>
      </c>
      <c r="S64" s="26">
        <v>42855</v>
      </c>
      <c r="T64" s="11" t="s">
        <v>79</v>
      </c>
      <c r="U64" s="11" t="s">
        <v>80</v>
      </c>
      <c r="V64" s="11" t="s">
        <v>102</v>
      </c>
      <c r="W64" s="11" t="s">
        <v>103</v>
      </c>
      <c r="X64" s="11" t="s">
        <v>89</v>
      </c>
      <c r="Y64" s="10" t="s">
        <v>123</v>
      </c>
      <c r="Z64" s="28" t="s">
        <v>252</v>
      </c>
      <c r="AA64" s="28" t="s">
        <v>252</v>
      </c>
      <c r="AB64" s="28" t="s">
        <v>252</v>
      </c>
      <c r="AC64" s="10" t="str">
        <f t="shared" si="24"/>
        <v>La Voz de Michacán S.A de C.V</v>
      </c>
      <c r="AD64" s="32" t="s">
        <v>124</v>
      </c>
      <c r="AE64" s="16" t="s">
        <v>104</v>
      </c>
      <c r="AF64" s="16" t="s">
        <v>253</v>
      </c>
      <c r="AG64" s="11" t="s">
        <v>255</v>
      </c>
      <c r="AH64" s="11" t="s">
        <v>81</v>
      </c>
      <c r="AI64" s="11" t="s">
        <v>81</v>
      </c>
      <c r="AJ64" s="11" t="s">
        <v>115</v>
      </c>
      <c r="AK64" s="17">
        <f t="shared" si="25"/>
        <v>235000</v>
      </c>
      <c r="AL64" s="17">
        <f t="shared" si="23"/>
        <v>235000</v>
      </c>
      <c r="AM64" s="17">
        <v>235000</v>
      </c>
      <c r="AN64" s="11" t="s">
        <v>95</v>
      </c>
      <c r="AO64" s="29">
        <v>28942242.600000001</v>
      </c>
      <c r="AP64" s="30" t="s">
        <v>252</v>
      </c>
      <c r="AQ64" s="17">
        <f t="shared" si="26"/>
        <v>235000</v>
      </c>
      <c r="AR64" s="27">
        <f t="shared" si="27"/>
        <v>42826</v>
      </c>
      <c r="AS64" s="20" t="str">
        <f t="shared" si="28"/>
        <v>SA/DCS/S/110/2017</v>
      </c>
      <c r="AT64" s="10" t="str">
        <f t="shared" si="29"/>
        <v>Servicios de dar a Conocer a la Ciudadania de Morelia en general, las acciones, programas y campañas realizadas por el H. Ayuntamiento en favor de los Morelianos.</v>
      </c>
      <c r="AU64" s="93" t="s">
        <v>746</v>
      </c>
      <c r="AV64" s="10" t="s">
        <v>91</v>
      </c>
      <c r="AW64" s="21">
        <f t="shared" si="30"/>
        <v>235000</v>
      </c>
      <c r="AX64" s="21">
        <f t="shared" si="31"/>
        <v>235000</v>
      </c>
      <c r="AY64" s="27">
        <f t="shared" si="32"/>
        <v>42826</v>
      </c>
      <c r="AZ64" s="27">
        <f t="shared" si="33"/>
        <v>42855</v>
      </c>
      <c r="BA64" s="20" t="s">
        <v>131</v>
      </c>
    </row>
    <row r="65" spans="1:53" s="33" customFormat="1" ht="123.75" x14ac:dyDescent="0.2">
      <c r="B65" s="67">
        <v>2017</v>
      </c>
      <c r="C65" s="10" t="s">
        <v>130</v>
      </c>
      <c r="D65" s="10" t="s">
        <v>100</v>
      </c>
      <c r="E65" s="10" t="s">
        <v>100</v>
      </c>
      <c r="F65" s="10" t="s">
        <v>254</v>
      </c>
      <c r="G65" s="10" t="s">
        <v>86</v>
      </c>
      <c r="H65" s="10" t="s">
        <v>101</v>
      </c>
      <c r="I65" s="66">
        <v>2017</v>
      </c>
      <c r="J65" s="91" t="s">
        <v>736</v>
      </c>
      <c r="K65" s="11" t="s">
        <v>77</v>
      </c>
      <c r="L65" s="11" t="s">
        <v>78</v>
      </c>
      <c r="M65" s="13">
        <v>304000</v>
      </c>
      <c r="N65" s="11" t="s">
        <v>412</v>
      </c>
      <c r="O65" s="11" t="s">
        <v>90</v>
      </c>
      <c r="P65" s="11" t="s">
        <v>94</v>
      </c>
      <c r="Q65" s="11" t="s">
        <v>87</v>
      </c>
      <c r="R65" s="26">
        <v>42736</v>
      </c>
      <c r="S65" s="26">
        <v>42855</v>
      </c>
      <c r="T65" s="11" t="s">
        <v>79</v>
      </c>
      <c r="U65" s="11" t="s">
        <v>80</v>
      </c>
      <c r="V65" s="11" t="s">
        <v>102</v>
      </c>
      <c r="W65" s="11" t="s">
        <v>103</v>
      </c>
      <c r="X65" s="11" t="s">
        <v>89</v>
      </c>
      <c r="Y65" s="10" t="s">
        <v>413</v>
      </c>
      <c r="Z65" s="28" t="s">
        <v>252</v>
      </c>
      <c r="AA65" s="28" t="s">
        <v>252</v>
      </c>
      <c r="AB65" s="28" t="s">
        <v>252</v>
      </c>
      <c r="AC65" s="10" t="str">
        <f t="shared" si="24"/>
        <v>Sociedad Editora de Michoacán S.A de C.V</v>
      </c>
      <c r="AD65" s="32" t="s">
        <v>414</v>
      </c>
      <c r="AE65" s="16" t="s">
        <v>104</v>
      </c>
      <c r="AF65" s="16" t="s">
        <v>253</v>
      </c>
      <c r="AG65" s="11" t="s">
        <v>255</v>
      </c>
      <c r="AH65" s="11" t="s">
        <v>81</v>
      </c>
      <c r="AI65" s="11" t="s">
        <v>81</v>
      </c>
      <c r="AJ65" s="11" t="s">
        <v>415</v>
      </c>
      <c r="AK65" s="17">
        <f t="shared" si="25"/>
        <v>304000</v>
      </c>
      <c r="AL65" s="17">
        <f t="shared" si="23"/>
        <v>304000</v>
      </c>
      <c r="AM65" s="17">
        <f>76000*4</f>
        <v>304000</v>
      </c>
      <c r="AN65" s="11" t="s">
        <v>95</v>
      </c>
      <c r="AO65" s="29">
        <v>28942242.600000001</v>
      </c>
      <c r="AP65" s="30" t="s">
        <v>252</v>
      </c>
      <c r="AQ65" s="17">
        <f t="shared" si="26"/>
        <v>304000</v>
      </c>
      <c r="AR65" s="27">
        <f t="shared" si="27"/>
        <v>42736</v>
      </c>
      <c r="AS65" s="20" t="str">
        <f t="shared" si="28"/>
        <v>TMMEJ/COT/DCS/60/2017</v>
      </c>
      <c r="AT65" s="10" t="str">
        <f t="shared" si="29"/>
        <v>Difusión de Mensajes, Programas, Actividades y Campañas del H. Ayuntamiento de Morelia.</v>
      </c>
      <c r="AU65" s="93" t="s">
        <v>747</v>
      </c>
      <c r="AV65" s="10" t="s">
        <v>91</v>
      </c>
      <c r="AW65" s="21">
        <f t="shared" si="30"/>
        <v>304000</v>
      </c>
      <c r="AX65" s="21">
        <f t="shared" si="31"/>
        <v>304000</v>
      </c>
      <c r="AY65" s="27">
        <f t="shared" si="32"/>
        <v>42736</v>
      </c>
      <c r="AZ65" s="27">
        <f t="shared" si="33"/>
        <v>42855</v>
      </c>
      <c r="BA65" s="20" t="s">
        <v>416</v>
      </c>
    </row>
    <row r="66" spans="1:53" s="33" customFormat="1" ht="123.75" x14ac:dyDescent="0.2">
      <c r="B66" s="67">
        <v>2017</v>
      </c>
      <c r="C66" s="10" t="s">
        <v>130</v>
      </c>
      <c r="D66" s="10" t="s">
        <v>100</v>
      </c>
      <c r="E66" s="10" t="s">
        <v>100</v>
      </c>
      <c r="F66" s="10" t="s">
        <v>254</v>
      </c>
      <c r="G66" s="10" t="s">
        <v>86</v>
      </c>
      <c r="H66" s="10" t="s">
        <v>101</v>
      </c>
      <c r="I66" s="66">
        <v>2017</v>
      </c>
      <c r="J66" s="91" t="s">
        <v>736</v>
      </c>
      <c r="K66" s="11" t="s">
        <v>77</v>
      </c>
      <c r="L66" s="11" t="s">
        <v>78</v>
      </c>
      <c r="M66" s="13">
        <v>315000</v>
      </c>
      <c r="N66" s="11" t="s">
        <v>180</v>
      </c>
      <c r="O66" s="11" t="s">
        <v>90</v>
      </c>
      <c r="P66" s="11" t="s">
        <v>94</v>
      </c>
      <c r="Q66" s="11" t="s">
        <v>87</v>
      </c>
      <c r="R66" s="26">
        <v>42736</v>
      </c>
      <c r="S66" s="26">
        <v>42916</v>
      </c>
      <c r="T66" s="11" t="s">
        <v>79</v>
      </c>
      <c r="U66" s="11" t="s">
        <v>80</v>
      </c>
      <c r="V66" s="11" t="s">
        <v>102</v>
      </c>
      <c r="W66" s="11" t="s">
        <v>103</v>
      </c>
      <c r="X66" s="11" t="s">
        <v>89</v>
      </c>
      <c r="Y66" s="10" t="s">
        <v>132</v>
      </c>
      <c r="Z66" s="28" t="s">
        <v>252</v>
      </c>
      <c r="AA66" s="28" t="s">
        <v>252</v>
      </c>
      <c r="AB66" s="28" t="s">
        <v>252</v>
      </c>
      <c r="AC66" s="10" t="str">
        <f t="shared" si="24"/>
        <v>Casa Editorial ABC de Michoacán S.A de C.V</v>
      </c>
      <c r="AD66" s="32" t="s">
        <v>133</v>
      </c>
      <c r="AE66" s="16" t="s">
        <v>104</v>
      </c>
      <c r="AF66" s="16" t="s">
        <v>253</v>
      </c>
      <c r="AG66" s="11" t="s">
        <v>255</v>
      </c>
      <c r="AH66" s="11" t="s">
        <v>81</v>
      </c>
      <c r="AI66" s="11" t="s">
        <v>81</v>
      </c>
      <c r="AJ66" s="11" t="s">
        <v>265</v>
      </c>
      <c r="AK66" s="17">
        <f t="shared" si="25"/>
        <v>315000</v>
      </c>
      <c r="AL66" s="17">
        <f t="shared" si="23"/>
        <v>315000</v>
      </c>
      <c r="AM66" s="17">
        <f>(50000*3)+(55000*3)</f>
        <v>315000</v>
      </c>
      <c r="AN66" s="11" t="s">
        <v>95</v>
      </c>
      <c r="AO66" s="29">
        <v>28942242.600000001</v>
      </c>
      <c r="AP66" s="30" t="s">
        <v>252</v>
      </c>
      <c r="AQ66" s="17">
        <f t="shared" si="26"/>
        <v>315000</v>
      </c>
      <c r="AR66" s="27">
        <f t="shared" si="27"/>
        <v>42736</v>
      </c>
      <c r="AS66" s="20" t="str">
        <f t="shared" si="28"/>
        <v>SA/DCS/S/63/2017</v>
      </c>
      <c r="AT66" s="10" t="str">
        <f t="shared" si="29"/>
        <v>Servicios de Difusión de mensajes, programas, actividades y Campañas del H. Ayuntamiento de Morelia.</v>
      </c>
      <c r="AU66" s="93" t="s">
        <v>746</v>
      </c>
      <c r="AV66" s="10" t="s">
        <v>91</v>
      </c>
      <c r="AW66" s="21">
        <f t="shared" si="30"/>
        <v>315000</v>
      </c>
      <c r="AX66" s="21">
        <f t="shared" si="31"/>
        <v>315000</v>
      </c>
      <c r="AY66" s="27">
        <f t="shared" si="32"/>
        <v>42736</v>
      </c>
      <c r="AZ66" s="27">
        <f t="shared" si="33"/>
        <v>42916</v>
      </c>
      <c r="BA66" s="20" t="s">
        <v>266</v>
      </c>
    </row>
    <row r="67" spans="1:53" s="33" customFormat="1" ht="123.75" x14ac:dyDescent="0.2">
      <c r="B67" s="67">
        <v>2017</v>
      </c>
      <c r="C67" s="10" t="s">
        <v>130</v>
      </c>
      <c r="D67" s="10" t="s">
        <v>100</v>
      </c>
      <c r="E67" s="10" t="s">
        <v>100</v>
      </c>
      <c r="F67" s="10" t="s">
        <v>254</v>
      </c>
      <c r="G67" s="10" t="s">
        <v>86</v>
      </c>
      <c r="H67" s="10" t="s">
        <v>101</v>
      </c>
      <c r="I67" s="66">
        <v>2017</v>
      </c>
      <c r="J67" s="91" t="s">
        <v>736</v>
      </c>
      <c r="K67" s="11" t="s">
        <v>77</v>
      </c>
      <c r="L67" s="11" t="s">
        <v>78</v>
      </c>
      <c r="M67" s="13">
        <v>348000</v>
      </c>
      <c r="N67" s="11" t="s">
        <v>182</v>
      </c>
      <c r="O67" s="11" t="s">
        <v>90</v>
      </c>
      <c r="P67" s="11" t="s">
        <v>94</v>
      </c>
      <c r="Q67" s="11" t="s">
        <v>87</v>
      </c>
      <c r="R67" s="26">
        <v>42736</v>
      </c>
      <c r="S67" s="26">
        <v>42825</v>
      </c>
      <c r="T67" s="11" t="s">
        <v>79</v>
      </c>
      <c r="U67" s="11" t="s">
        <v>80</v>
      </c>
      <c r="V67" s="11" t="s">
        <v>102</v>
      </c>
      <c r="W67" s="11" t="s">
        <v>103</v>
      </c>
      <c r="X67" s="11" t="s">
        <v>89</v>
      </c>
      <c r="Y67" s="10" t="s">
        <v>136</v>
      </c>
      <c r="Z67" s="28" t="s">
        <v>252</v>
      </c>
      <c r="AA67" s="28" t="s">
        <v>252</v>
      </c>
      <c r="AB67" s="28" t="s">
        <v>252</v>
      </c>
      <c r="AC67" s="10" t="str">
        <f t="shared" si="24"/>
        <v>Radio Trenu S.A de C.V</v>
      </c>
      <c r="AD67" s="32" t="s">
        <v>137</v>
      </c>
      <c r="AE67" s="16" t="s">
        <v>104</v>
      </c>
      <c r="AF67" s="16" t="s">
        <v>253</v>
      </c>
      <c r="AG67" s="11" t="s">
        <v>255</v>
      </c>
      <c r="AH67" s="11" t="s">
        <v>81</v>
      </c>
      <c r="AI67" s="11" t="s">
        <v>81</v>
      </c>
      <c r="AJ67" s="11" t="s">
        <v>115</v>
      </c>
      <c r="AK67" s="17">
        <f t="shared" si="25"/>
        <v>348000</v>
      </c>
      <c r="AL67" s="17">
        <f t="shared" si="23"/>
        <v>348000</v>
      </c>
      <c r="AM67" s="17">
        <f>116000*3</f>
        <v>348000</v>
      </c>
      <c r="AN67" s="11" t="s">
        <v>95</v>
      </c>
      <c r="AO67" s="29">
        <v>28942242.600000001</v>
      </c>
      <c r="AP67" s="30" t="s">
        <v>252</v>
      </c>
      <c r="AQ67" s="17">
        <f t="shared" si="26"/>
        <v>348000</v>
      </c>
      <c r="AR67" s="27">
        <f t="shared" si="27"/>
        <v>42736</v>
      </c>
      <c r="AS67" s="20" t="str">
        <f t="shared" si="28"/>
        <v>SA/DCS/S/114/2017</v>
      </c>
      <c r="AT67" s="10" t="str">
        <f t="shared" si="29"/>
        <v>Servicios de dar a Conocer a la Ciudadania de Morelia en general, las acciones, programas y campañas realizadas por el H. Ayuntamiento en favor de los Morelianos.</v>
      </c>
      <c r="AU67" s="93" t="s">
        <v>746</v>
      </c>
      <c r="AV67" s="10" t="s">
        <v>91</v>
      </c>
      <c r="AW67" s="21">
        <f t="shared" si="30"/>
        <v>348000</v>
      </c>
      <c r="AX67" s="21">
        <f t="shared" si="31"/>
        <v>348000</v>
      </c>
      <c r="AY67" s="27">
        <f t="shared" si="32"/>
        <v>42736</v>
      </c>
      <c r="AZ67" s="27">
        <f t="shared" si="33"/>
        <v>42825</v>
      </c>
      <c r="BA67" s="20" t="s">
        <v>138</v>
      </c>
    </row>
    <row r="68" spans="1:53" s="33" customFormat="1" ht="123.75" x14ac:dyDescent="0.2">
      <c r="B68" s="67">
        <v>2017</v>
      </c>
      <c r="C68" s="10" t="s">
        <v>130</v>
      </c>
      <c r="D68" s="10" t="s">
        <v>100</v>
      </c>
      <c r="E68" s="10" t="s">
        <v>100</v>
      </c>
      <c r="F68" s="10" t="s">
        <v>254</v>
      </c>
      <c r="G68" s="10" t="s">
        <v>86</v>
      </c>
      <c r="H68" s="10" t="s">
        <v>101</v>
      </c>
      <c r="I68" s="66">
        <v>2017</v>
      </c>
      <c r="J68" s="91" t="s">
        <v>736</v>
      </c>
      <c r="K68" s="11" t="s">
        <v>77</v>
      </c>
      <c r="L68" s="11" t="s">
        <v>78</v>
      </c>
      <c r="M68" s="13">
        <v>400000</v>
      </c>
      <c r="N68" s="11" t="s">
        <v>183</v>
      </c>
      <c r="O68" s="11" t="s">
        <v>90</v>
      </c>
      <c r="P68" s="11" t="s">
        <v>94</v>
      </c>
      <c r="Q68" s="11" t="s">
        <v>87</v>
      </c>
      <c r="R68" s="26">
        <v>42736</v>
      </c>
      <c r="S68" s="26">
        <v>42855</v>
      </c>
      <c r="T68" s="11" t="s">
        <v>79</v>
      </c>
      <c r="U68" s="11" t="s">
        <v>80</v>
      </c>
      <c r="V68" s="11" t="s">
        <v>102</v>
      </c>
      <c r="W68" s="11" t="s">
        <v>103</v>
      </c>
      <c r="X68" s="11" t="s">
        <v>89</v>
      </c>
      <c r="Y68" s="10" t="s">
        <v>141</v>
      </c>
      <c r="Z68" s="28" t="s">
        <v>252</v>
      </c>
      <c r="AA68" s="28" t="s">
        <v>252</v>
      </c>
      <c r="AB68" s="28" t="s">
        <v>252</v>
      </c>
      <c r="AC68" s="10" t="str">
        <f t="shared" si="24"/>
        <v>Centro de Medios de Michoacán S.A de C.V</v>
      </c>
      <c r="AD68" s="32" t="s">
        <v>142</v>
      </c>
      <c r="AE68" s="16" t="s">
        <v>104</v>
      </c>
      <c r="AF68" s="16" t="s">
        <v>253</v>
      </c>
      <c r="AG68" s="11" t="s">
        <v>255</v>
      </c>
      <c r="AH68" s="11" t="s">
        <v>81</v>
      </c>
      <c r="AI68" s="11" t="s">
        <v>81</v>
      </c>
      <c r="AJ68" s="11" t="s">
        <v>119</v>
      </c>
      <c r="AK68" s="17">
        <f t="shared" si="25"/>
        <v>400000</v>
      </c>
      <c r="AL68" s="17">
        <f t="shared" si="23"/>
        <v>400000</v>
      </c>
      <c r="AM68" s="17">
        <f>100000*4</f>
        <v>400000</v>
      </c>
      <c r="AN68" s="11" t="s">
        <v>95</v>
      </c>
      <c r="AO68" s="29">
        <v>28942242.600000001</v>
      </c>
      <c r="AP68" s="30" t="s">
        <v>252</v>
      </c>
      <c r="AQ68" s="17">
        <f t="shared" si="26"/>
        <v>400000</v>
      </c>
      <c r="AR68" s="27">
        <f t="shared" si="27"/>
        <v>42736</v>
      </c>
      <c r="AS68" s="20" t="str">
        <f t="shared" si="28"/>
        <v>SA/DCS/S/101/2017</v>
      </c>
      <c r="AT68" s="10" t="str">
        <f t="shared" si="29"/>
        <v>Servicio de Transmisión de las Actividades, Mensajes, funciones y programas que realiza el Ayuntamiento, para conocimiento de la ciudadania moreliana en general en Revista Innbus.</v>
      </c>
      <c r="AU68" s="93" t="s">
        <v>746</v>
      </c>
      <c r="AV68" s="10" t="s">
        <v>91</v>
      </c>
      <c r="AW68" s="21">
        <f t="shared" si="30"/>
        <v>400000</v>
      </c>
      <c r="AX68" s="21">
        <f t="shared" si="31"/>
        <v>400000</v>
      </c>
      <c r="AY68" s="27">
        <f t="shared" si="32"/>
        <v>42736</v>
      </c>
      <c r="AZ68" s="27">
        <f t="shared" si="33"/>
        <v>42855</v>
      </c>
      <c r="BA68" s="20" t="s">
        <v>143</v>
      </c>
    </row>
    <row r="69" spans="1:53" s="33" customFormat="1" ht="123.75" x14ac:dyDescent="0.2">
      <c r="B69" s="67">
        <v>2017</v>
      </c>
      <c r="C69" s="10" t="s">
        <v>130</v>
      </c>
      <c r="D69" s="10" t="s">
        <v>100</v>
      </c>
      <c r="E69" s="10" t="s">
        <v>100</v>
      </c>
      <c r="F69" s="10" t="s">
        <v>254</v>
      </c>
      <c r="G69" s="10" t="s">
        <v>86</v>
      </c>
      <c r="H69" s="10" t="s">
        <v>101</v>
      </c>
      <c r="I69" s="66">
        <v>2017</v>
      </c>
      <c r="J69" s="91" t="s">
        <v>736</v>
      </c>
      <c r="K69" s="11" t="s">
        <v>77</v>
      </c>
      <c r="L69" s="11" t="s">
        <v>78</v>
      </c>
      <c r="M69" s="13">
        <v>360000</v>
      </c>
      <c r="N69" s="11" t="s">
        <v>184</v>
      </c>
      <c r="O69" s="11" t="s">
        <v>90</v>
      </c>
      <c r="P69" s="11" t="s">
        <v>94</v>
      </c>
      <c r="Q69" s="11" t="s">
        <v>87</v>
      </c>
      <c r="R69" s="26">
        <v>42736</v>
      </c>
      <c r="S69" s="26">
        <v>43100</v>
      </c>
      <c r="T69" s="11" t="s">
        <v>79</v>
      </c>
      <c r="U69" s="11" t="s">
        <v>80</v>
      </c>
      <c r="V69" s="11" t="s">
        <v>102</v>
      </c>
      <c r="W69" s="11" t="s">
        <v>103</v>
      </c>
      <c r="X69" s="11" t="s">
        <v>89</v>
      </c>
      <c r="Y69" s="10" t="s">
        <v>144</v>
      </c>
      <c r="Z69" s="28" t="s">
        <v>252</v>
      </c>
      <c r="AA69" s="28" t="s">
        <v>252</v>
      </c>
      <c r="AB69" s="28" t="s">
        <v>252</v>
      </c>
      <c r="AC69" s="10" t="str">
        <f t="shared" si="24"/>
        <v>Grupo Radiocomunicaciones de Morelia S.A de C.V</v>
      </c>
      <c r="AD69" s="32" t="s">
        <v>145</v>
      </c>
      <c r="AE69" s="16" t="s">
        <v>104</v>
      </c>
      <c r="AF69" s="16" t="s">
        <v>253</v>
      </c>
      <c r="AG69" s="11" t="s">
        <v>255</v>
      </c>
      <c r="AH69" s="11" t="s">
        <v>81</v>
      </c>
      <c r="AI69" s="11" t="s">
        <v>81</v>
      </c>
      <c r="AJ69" s="11" t="s">
        <v>106</v>
      </c>
      <c r="AK69" s="17">
        <f t="shared" si="25"/>
        <v>360000</v>
      </c>
      <c r="AL69" s="17">
        <f t="shared" si="23"/>
        <v>360000</v>
      </c>
      <c r="AM69" s="17">
        <f>30000*7</f>
        <v>210000</v>
      </c>
      <c r="AN69" s="11" t="s">
        <v>95</v>
      </c>
      <c r="AO69" s="29">
        <v>28942242.600000001</v>
      </c>
      <c r="AP69" s="30" t="s">
        <v>252</v>
      </c>
      <c r="AQ69" s="17">
        <f t="shared" si="26"/>
        <v>360000</v>
      </c>
      <c r="AR69" s="27">
        <f t="shared" si="27"/>
        <v>42736</v>
      </c>
      <c r="AS69" s="20" t="str">
        <f t="shared" si="28"/>
        <v>SA/DCS/S/65/2017</v>
      </c>
      <c r="AT69" s="10" t="str">
        <f t="shared" si="29"/>
        <v>Difución de las Actividades, Programas y Campañas del H. Ayuntamiento de Morelia durante el mes de Agosto</v>
      </c>
      <c r="AU69" s="93" t="s">
        <v>746</v>
      </c>
      <c r="AV69" s="10" t="s">
        <v>91</v>
      </c>
      <c r="AW69" s="21">
        <f t="shared" si="30"/>
        <v>360000</v>
      </c>
      <c r="AX69" s="21">
        <f t="shared" si="31"/>
        <v>360000</v>
      </c>
      <c r="AY69" s="27">
        <f t="shared" si="32"/>
        <v>42736</v>
      </c>
      <c r="AZ69" s="27">
        <f t="shared" si="33"/>
        <v>43100</v>
      </c>
      <c r="BA69" s="20" t="s">
        <v>268</v>
      </c>
    </row>
    <row r="70" spans="1:53" s="33" customFormat="1" ht="123.75" x14ac:dyDescent="0.2">
      <c r="B70" s="67">
        <v>2017</v>
      </c>
      <c r="C70" s="10" t="s">
        <v>130</v>
      </c>
      <c r="D70" s="10" t="s">
        <v>100</v>
      </c>
      <c r="E70" s="10" t="s">
        <v>100</v>
      </c>
      <c r="F70" s="10" t="s">
        <v>254</v>
      </c>
      <c r="G70" s="10" t="s">
        <v>86</v>
      </c>
      <c r="H70" s="10" t="s">
        <v>101</v>
      </c>
      <c r="I70" s="66">
        <v>2017</v>
      </c>
      <c r="J70" s="91" t="s">
        <v>736</v>
      </c>
      <c r="K70" s="11" t="s">
        <v>77</v>
      </c>
      <c r="L70" s="11" t="s">
        <v>78</v>
      </c>
      <c r="M70" s="13">
        <v>300000</v>
      </c>
      <c r="N70" s="11" t="s">
        <v>185</v>
      </c>
      <c r="O70" s="11" t="s">
        <v>90</v>
      </c>
      <c r="P70" s="11" t="s">
        <v>94</v>
      </c>
      <c r="Q70" s="11" t="s">
        <v>87</v>
      </c>
      <c r="R70" s="26">
        <v>42736</v>
      </c>
      <c r="S70" s="26">
        <v>42916</v>
      </c>
      <c r="T70" s="11" t="s">
        <v>79</v>
      </c>
      <c r="U70" s="11" t="s">
        <v>80</v>
      </c>
      <c r="V70" s="11" t="s">
        <v>102</v>
      </c>
      <c r="W70" s="11" t="s">
        <v>103</v>
      </c>
      <c r="X70" s="11" t="s">
        <v>89</v>
      </c>
      <c r="Y70" s="10" t="s">
        <v>146</v>
      </c>
      <c r="Z70" s="28" t="s">
        <v>252</v>
      </c>
      <c r="AA70" s="28" t="s">
        <v>252</v>
      </c>
      <c r="AB70" s="28" t="s">
        <v>252</v>
      </c>
      <c r="AC70" s="10" t="str">
        <f t="shared" si="24"/>
        <v>Radiotelevisora de Morelia S.A</v>
      </c>
      <c r="AD70" s="32" t="s">
        <v>147</v>
      </c>
      <c r="AE70" s="16" t="s">
        <v>104</v>
      </c>
      <c r="AF70" s="16" t="s">
        <v>253</v>
      </c>
      <c r="AG70" s="11" t="s">
        <v>255</v>
      </c>
      <c r="AH70" s="11" t="s">
        <v>81</v>
      </c>
      <c r="AI70" s="11" t="s">
        <v>81</v>
      </c>
      <c r="AJ70" s="11" t="s">
        <v>134</v>
      </c>
      <c r="AK70" s="17">
        <f t="shared" si="25"/>
        <v>300000</v>
      </c>
      <c r="AL70" s="17">
        <f t="shared" si="23"/>
        <v>300000</v>
      </c>
      <c r="AM70" s="17">
        <f>50000*6</f>
        <v>300000</v>
      </c>
      <c r="AN70" s="11" t="s">
        <v>95</v>
      </c>
      <c r="AO70" s="29">
        <v>28942242.600000001</v>
      </c>
      <c r="AP70" s="30" t="s">
        <v>252</v>
      </c>
      <c r="AQ70" s="17">
        <f t="shared" si="26"/>
        <v>300000</v>
      </c>
      <c r="AR70" s="27">
        <f t="shared" si="27"/>
        <v>42736</v>
      </c>
      <c r="AS70" s="20" t="str">
        <f t="shared" si="28"/>
        <v>SA/DCS/S/66/2017</v>
      </c>
      <c r="AT70" s="10" t="str">
        <f t="shared" si="29"/>
        <v>Servicios de Difusión de mensajes, programas, actividades y Campañs del H. Ayuntamiento de Morelia.</v>
      </c>
      <c r="AU70" s="93" t="s">
        <v>746</v>
      </c>
      <c r="AV70" s="10" t="s">
        <v>91</v>
      </c>
      <c r="AW70" s="21">
        <f t="shared" si="30"/>
        <v>300000</v>
      </c>
      <c r="AX70" s="21">
        <f t="shared" si="31"/>
        <v>300000</v>
      </c>
      <c r="AY70" s="27">
        <f t="shared" si="32"/>
        <v>42736</v>
      </c>
      <c r="AZ70" s="27">
        <f t="shared" si="33"/>
        <v>42916</v>
      </c>
      <c r="BA70" s="20" t="s">
        <v>269</v>
      </c>
    </row>
    <row r="71" spans="1:53" s="33" customFormat="1" ht="123.75" x14ac:dyDescent="0.2">
      <c r="B71" s="67">
        <v>2017</v>
      </c>
      <c r="C71" s="10" t="s">
        <v>130</v>
      </c>
      <c r="D71" s="10" t="s">
        <v>100</v>
      </c>
      <c r="E71" s="10" t="s">
        <v>100</v>
      </c>
      <c r="F71" s="10" t="s">
        <v>254</v>
      </c>
      <c r="G71" s="10" t="s">
        <v>86</v>
      </c>
      <c r="H71" s="10" t="s">
        <v>101</v>
      </c>
      <c r="I71" s="66">
        <v>2017</v>
      </c>
      <c r="J71" s="91" t="s">
        <v>736</v>
      </c>
      <c r="K71" s="11" t="s">
        <v>77</v>
      </c>
      <c r="L71" s="11" t="s">
        <v>78</v>
      </c>
      <c r="M71" s="13">
        <v>90000</v>
      </c>
      <c r="N71" s="11" t="s">
        <v>187</v>
      </c>
      <c r="O71" s="11" t="s">
        <v>90</v>
      </c>
      <c r="P71" s="11" t="s">
        <v>94</v>
      </c>
      <c r="Q71" s="11" t="s">
        <v>87</v>
      </c>
      <c r="R71" s="26">
        <v>42736</v>
      </c>
      <c r="S71" s="26">
        <v>42825</v>
      </c>
      <c r="T71" s="11" t="s">
        <v>79</v>
      </c>
      <c r="U71" s="11" t="s">
        <v>80</v>
      </c>
      <c r="V71" s="11" t="s">
        <v>102</v>
      </c>
      <c r="W71" s="11" t="s">
        <v>103</v>
      </c>
      <c r="X71" s="11" t="s">
        <v>89</v>
      </c>
      <c r="Y71" s="10" t="s">
        <v>148</v>
      </c>
      <c r="Z71" s="28" t="s">
        <v>252</v>
      </c>
      <c r="AA71" s="28" t="s">
        <v>252</v>
      </c>
      <c r="AB71" s="28" t="s">
        <v>252</v>
      </c>
      <c r="AC71" s="10" t="str">
        <f t="shared" si="24"/>
        <v>Corporación Morelia Multimedia S.A de C.V</v>
      </c>
      <c r="AD71" s="32" t="s">
        <v>149</v>
      </c>
      <c r="AE71" s="16" t="s">
        <v>104</v>
      </c>
      <c r="AF71" s="16" t="s">
        <v>253</v>
      </c>
      <c r="AG71" s="11" t="s">
        <v>255</v>
      </c>
      <c r="AH71" s="11" t="s">
        <v>81</v>
      </c>
      <c r="AI71" s="11" t="s">
        <v>81</v>
      </c>
      <c r="AJ71" s="11" t="s">
        <v>134</v>
      </c>
      <c r="AK71" s="17">
        <f t="shared" si="25"/>
        <v>90000</v>
      </c>
      <c r="AL71" s="17">
        <f t="shared" si="23"/>
        <v>90000</v>
      </c>
      <c r="AM71" s="17">
        <f>30000*3</f>
        <v>90000</v>
      </c>
      <c r="AN71" s="11" t="s">
        <v>95</v>
      </c>
      <c r="AO71" s="29">
        <v>28942242.600000001</v>
      </c>
      <c r="AP71" s="30" t="s">
        <v>252</v>
      </c>
      <c r="AQ71" s="17">
        <f t="shared" si="26"/>
        <v>90000</v>
      </c>
      <c r="AR71" s="27">
        <f t="shared" si="27"/>
        <v>42736</v>
      </c>
      <c r="AS71" s="20" t="str">
        <f t="shared" si="28"/>
        <v>SA/DCS/S/85/2017</v>
      </c>
      <c r="AT71" s="10" t="str">
        <f t="shared" si="29"/>
        <v>Servicios de Difusión de mensajes, programas, actividades y Campañs del H. Ayuntamiento de Morelia.</v>
      </c>
      <c r="AU71" s="93" t="s">
        <v>746</v>
      </c>
      <c r="AV71" s="10" t="s">
        <v>91</v>
      </c>
      <c r="AW71" s="21">
        <f t="shared" si="30"/>
        <v>90000</v>
      </c>
      <c r="AX71" s="21">
        <f t="shared" si="31"/>
        <v>90000</v>
      </c>
      <c r="AY71" s="27">
        <f t="shared" si="32"/>
        <v>42736</v>
      </c>
      <c r="AZ71" s="27">
        <f t="shared" si="33"/>
        <v>42825</v>
      </c>
      <c r="BA71" s="20" t="s">
        <v>150</v>
      </c>
    </row>
    <row r="72" spans="1:53" s="33" customFormat="1" ht="123.75" x14ac:dyDescent="0.2">
      <c r="B72" s="67">
        <v>2017</v>
      </c>
      <c r="C72" s="10" t="s">
        <v>130</v>
      </c>
      <c r="D72" s="10" t="s">
        <v>100</v>
      </c>
      <c r="E72" s="10" t="s">
        <v>100</v>
      </c>
      <c r="F72" s="10" t="s">
        <v>254</v>
      </c>
      <c r="G72" s="10" t="s">
        <v>86</v>
      </c>
      <c r="H72" s="10" t="s">
        <v>101</v>
      </c>
      <c r="I72" s="66">
        <v>2017</v>
      </c>
      <c r="J72" s="91" t="s">
        <v>736</v>
      </c>
      <c r="K72" s="11" t="s">
        <v>77</v>
      </c>
      <c r="L72" s="11" t="s">
        <v>78</v>
      </c>
      <c r="M72" s="13">
        <v>300000</v>
      </c>
      <c r="N72" s="11" t="s">
        <v>188</v>
      </c>
      <c r="O72" s="11" t="s">
        <v>90</v>
      </c>
      <c r="P72" s="11" t="s">
        <v>94</v>
      </c>
      <c r="Q72" s="11" t="s">
        <v>87</v>
      </c>
      <c r="R72" s="26">
        <v>42736</v>
      </c>
      <c r="S72" s="26" t="s">
        <v>151</v>
      </c>
      <c r="T72" s="11" t="s">
        <v>79</v>
      </c>
      <c r="U72" s="11" t="s">
        <v>80</v>
      </c>
      <c r="V72" s="11" t="s">
        <v>102</v>
      </c>
      <c r="W72" s="11" t="s">
        <v>103</v>
      </c>
      <c r="X72" s="11" t="s">
        <v>89</v>
      </c>
      <c r="Y72" s="10" t="s">
        <v>152</v>
      </c>
      <c r="Z72" s="28" t="s">
        <v>252</v>
      </c>
      <c r="AA72" s="28" t="s">
        <v>252</v>
      </c>
      <c r="AB72" s="28" t="s">
        <v>252</v>
      </c>
      <c r="AC72" s="10" t="str">
        <f t="shared" si="24"/>
        <v>XEXL S.A de C.V</v>
      </c>
      <c r="AD72" s="32" t="s">
        <v>153</v>
      </c>
      <c r="AE72" s="16" t="s">
        <v>104</v>
      </c>
      <c r="AF72" s="16" t="s">
        <v>253</v>
      </c>
      <c r="AG72" s="11" t="s">
        <v>255</v>
      </c>
      <c r="AH72" s="11" t="s">
        <v>81</v>
      </c>
      <c r="AI72" s="11" t="s">
        <v>81</v>
      </c>
      <c r="AJ72" s="11" t="s">
        <v>134</v>
      </c>
      <c r="AK72" s="17">
        <f t="shared" si="25"/>
        <v>300000</v>
      </c>
      <c r="AL72" s="17">
        <f t="shared" si="23"/>
        <v>300000</v>
      </c>
      <c r="AM72" s="17">
        <f>25000*7</f>
        <v>175000</v>
      </c>
      <c r="AN72" s="11" t="s">
        <v>95</v>
      </c>
      <c r="AO72" s="29">
        <v>28942242.600000001</v>
      </c>
      <c r="AP72" s="30" t="s">
        <v>252</v>
      </c>
      <c r="AQ72" s="17">
        <f t="shared" si="26"/>
        <v>300000</v>
      </c>
      <c r="AR72" s="27">
        <f t="shared" si="27"/>
        <v>42736</v>
      </c>
      <c r="AS72" s="20" t="str">
        <f t="shared" si="28"/>
        <v>SA/DCS/S/68/2017</v>
      </c>
      <c r="AT72" s="10" t="str">
        <f t="shared" si="29"/>
        <v>Servicios de Difusión de mensajes, programas, actividades y Campañs del H. Ayuntamiento de Morelia.</v>
      </c>
      <c r="AU72" s="93" t="s">
        <v>746</v>
      </c>
      <c r="AV72" s="10" t="s">
        <v>91</v>
      </c>
      <c r="AW72" s="21">
        <f t="shared" si="30"/>
        <v>300000</v>
      </c>
      <c r="AX72" s="21">
        <f t="shared" si="31"/>
        <v>300000</v>
      </c>
      <c r="AY72" s="27">
        <f t="shared" si="32"/>
        <v>42736</v>
      </c>
      <c r="AZ72" s="27" t="str">
        <f t="shared" si="33"/>
        <v>31/12/1017</v>
      </c>
      <c r="BA72" s="20" t="s">
        <v>271</v>
      </c>
    </row>
    <row r="73" spans="1:53" s="33" customFormat="1" ht="123.75" x14ac:dyDescent="0.2">
      <c r="B73" s="67">
        <v>2017</v>
      </c>
      <c r="C73" s="10" t="s">
        <v>130</v>
      </c>
      <c r="D73" s="10" t="s">
        <v>100</v>
      </c>
      <c r="E73" s="10" t="s">
        <v>100</v>
      </c>
      <c r="F73" s="10" t="s">
        <v>254</v>
      </c>
      <c r="G73" s="10" t="s">
        <v>86</v>
      </c>
      <c r="H73" s="10" t="s">
        <v>101</v>
      </c>
      <c r="I73" s="66">
        <v>2017</v>
      </c>
      <c r="J73" s="91" t="s">
        <v>736</v>
      </c>
      <c r="K73" s="11" t="s">
        <v>77</v>
      </c>
      <c r="L73" s="11" t="s">
        <v>78</v>
      </c>
      <c r="M73" s="13">
        <v>45000</v>
      </c>
      <c r="N73" s="11" t="s">
        <v>191</v>
      </c>
      <c r="O73" s="11" t="s">
        <v>90</v>
      </c>
      <c r="P73" s="11" t="s">
        <v>94</v>
      </c>
      <c r="Q73" s="11" t="s">
        <v>87</v>
      </c>
      <c r="R73" s="26">
        <v>42736</v>
      </c>
      <c r="S73" s="26">
        <v>42825</v>
      </c>
      <c r="T73" s="11" t="s">
        <v>79</v>
      </c>
      <c r="U73" s="11" t="s">
        <v>80</v>
      </c>
      <c r="V73" s="11" t="s">
        <v>102</v>
      </c>
      <c r="W73" s="11" t="s">
        <v>103</v>
      </c>
      <c r="X73" s="11" t="s">
        <v>89</v>
      </c>
      <c r="Y73" s="28" t="s">
        <v>252</v>
      </c>
      <c r="Z73" s="28" t="s">
        <v>162</v>
      </c>
      <c r="AA73" s="28" t="s">
        <v>163</v>
      </c>
      <c r="AB73" s="28" t="s">
        <v>164</v>
      </c>
      <c r="AC73" s="10" t="str">
        <f t="shared" si="24"/>
        <v>ND</v>
      </c>
      <c r="AD73" s="32" t="s">
        <v>165</v>
      </c>
      <c r="AE73" s="16" t="s">
        <v>104</v>
      </c>
      <c r="AF73" s="16" t="s">
        <v>253</v>
      </c>
      <c r="AG73" s="11" t="s">
        <v>255</v>
      </c>
      <c r="AH73" s="11" t="s">
        <v>81</v>
      </c>
      <c r="AI73" s="11" t="s">
        <v>81</v>
      </c>
      <c r="AJ73" s="11" t="s">
        <v>134</v>
      </c>
      <c r="AK73" s="17">
        <f t="shared" si="25"/>
        <v>45000</v>
      </c>
      <c r="AL73" s="17">
        <f t="shared" si="23"/>
        <v>45000</v>
      </c>
      <c r="AM73" s="17">
        <f>15000*3</f>
        <v>45000</v>
      </c>
      <c r="AN73" s="11" t="s">
        <v>95</v>
      </c>
      <c r="AO73" s="29">
        <v>28942242.600000001</v>
      </c>
      <c r="AP73" s="30" t="s">
        <v>252</v>
      </c>
      <c r="AQ73" s="17">
        <f t="shared" si="26"/>
        <v>45000</v>
      </c>
      <c r="AR73" s="27">
        <f t="shared" si="27"/>
        <v>42736</v>
      </c>
      <c r="AS73" s="20" t="str">
        <f t="shared" si="28"/>
        <v>SA/DCS/S/69/2017</v>
      </c>
      <c r="AT73" s="10" t="str">
        <f t="shared" si="29"/>
        <v>Servicios de Difusión de mensajes, programas, actividades y Campañs del H. Ayuntamiento de Morelia.</v>
      </c>
      <c r="AU73" s="93" t="s">
        <v>746</v>
      </c>
      <c r="AV73" s="10" t="s">
        <v>91</v>
      </c>
      <c r="AW73" s="21">
        <f t="shared" si="30"/>
        <v>45000</v>
      </c>
      <c r="AX73" s="21">
        <f t="shared" si="31"/>
        <v>45000</v>
      </c>
      <c r="AY73" s="27">
        <f t="shared" si="32"/>
        <v>42736</v>
      </c>
      <c r="AZ73" s="27">
        <f t="shared" si="33"/>
        <v>42825</v>
      </c>
      <c r="BA73" s="20" t="s">
        <v>166</v>
      </c>
    </row>
    <row r="74" spans="1:53" s="33" customFormat="1" ht="123.75" x14ac:dyDescent="0.2">
      <c r="B74" s="67">
        <v>2017</v>
      </c>
      <c r="C74" s="10" t="s">
        <v>130</v>
      </c>
      <c r="D74" s="10" t="s">
        <v>100</v>
      </c>
      <c r="E74" s="10" t="s">
        <v>100</v>
      </c>
      <c r="F74" s="10" t="s">
        <v>254</v>
      </c>
      <c r="G74" s="10" t="s">
        <v>86</v>
      </c>
      <c r="H74" s="10" t="s">
        <v>101</v>
      </c>
      <c r="I74" s="66">
        <v>2017</v>
      </c>
      <c r="J74" s="91" t="s">
        <v>736</v>
      </c>
      <c r="K74" s="11" t="s">
        <v>77</v>
      </c>
      <c r="L74" s="11" t="s">
        <v>78</v>
      </c>
      <c r="M74" s="13">
        <v>293700</v>
      </c>
      <c r="N74" s="11" t="s">
        <v>192</v>
      </c>
      <c r="O74" s="11" t="s">
        <v>90</v>
      </c>
      <c r="P74" s="11" t="s">
        <v>94</v>
      </c>
      <c r="Q74" s="11" t="s">
        <v>87</v>
      </c>
      <c r="R74" s="26">
        <v>42736</v>
      </c>
      <c r="S74" s="26">
        <v>42825</v>
      </c>
      <c r="T74" s="11" t="s">
        <v>79</v>
      </c>
      <c r="U74" s="11" t="s">
        <v>80</v>
      </c>
      <c r="V74" s="11" t="s">
        <v>102</v>
      </c>
      <c r="W74" s="11" t="s">
        <v>103</v>
      </c>
      <c r="X74" s="11" t="s">
        <v>89</v>
      </c>
      <c r="Y74" s="10" t="s">
        <v>167</v>
      </c>
      <c r="Z74" s="28" t="s">
        <v>252</v>
      </c>
      <c r="AA74" s="28" t="s">
        <v>252</v>
      </c>
      <c r="AB74" s="28" t="s">
        <v>252</v>
      </c>
      <c r="AC74" s="10" t="str">
        <f t="shared" si="24"/>
        <v>Morelia Stereo S.A de C.V</v>
      </c>
      <c r="AD74" s="32" t="s">
        <v>168</v>
      </c>
      <c r="AE74" s="16" t="s">
        <v>104</v>
      </c>
      <c r="AF74" s="16" t="s">
        <v>253</v>
      </c>
      <c r="AG74" s="11" t="s">
        <v>255</v>
      </c>
      <c r="AH74" s="11" t="s">
        <v>81</v>
      </c>
      <c r="AI74" s="11" t="s">
        <v>81</v>
      </c>
      <c r="AJ74" s="11" t="s">
        <v>134</v>
      </c>
      <c r="AK74" s="17">
        <f t="shared" si="25"/>
        <v>293700</v>
      </c>
      <c r="AL74" s="17">
        <f t="shared" si="23"/>
        <v>293700</v>
      </c>
      <c r="AM74" s="17">
        <f>97900*3</f>
        <v>293700</v>
      </c>
      <c r="AN74" s="11" t="s">
        <v>95</v>
      </c>
      <c r="AO74" s="29">
        <v>28942242.600000001</v>
      </c>
      <c r="AP74" s="30" t="s">
        <v>252</v>
      </c>
      <c r="AQ74" s="17">
        <f t="shared" si="26"/>
        <v>293700</v>
      </c>
      <c r="AR74" s="27">
        <f t="shared" si="27"/>
        <v>42736</v>
      </c>
      <c r="AS74" s="20" t="str">
        <f t="shared" si="28"/>
        <v>SA/DCS/S/86/2017</v>
      </c>
      <c r="AT74" s="10" t="str">
        <f t="shared" si="29"/>
        <v>Servicios de Difusión de mensajes, programas, actividades y Campañs del H. Ayuntamiento de Morelia.</v>
      </c>
      <c r="AU74" s="93" t="s">
        <v>746</v>
      </c>
      <c r="AV74" s="10" t="s">
        <v>91</v>
      </c>
      <c r="AW74" s="21">
        <f t="shared" si="30"/>
        <v>293700</v>
      </c>
      <c r="AX74" s="21">
        <f t="shared" si="31"/>
        <v>293700</v>
      </c>
      <c r="AY74" s="27">
        <f t="shared" si="32"/>
        <v>42736</v>
      </c>
      <c r="AZ74" s="27">
        <f t="shared" si="33"/>
        <v>42825</v>
      </c>
      <c r="BA74" s="20" t="s">
        <v>169</v>
      </c>
    </row>
    <row r="75" spans="1:53" s="33" customFormat="1" ht="123.75" x14ac:dyDescent="0.2">
      <c r="B75" s="67">
        <v>2017</v>
      </c>
      <c r="C75" s="10" t="s">
        <v>130</v>
      </c>
      <c r="D75" s="10" t="s">
        <v>100</v>
      </c>
      <c r="E75" s="10" t="s">
        <v>100</v>
      </c>
      <c r="F75" s="10" t="s">
        <v>254</v>
      </c>
      <c r="G75" s="10" t="s">
        <v>86</v>
      </c>
      <c r="H75" s="10" t="s">
        <v>101</v>
      </c>
      <c r="I75" s="66">
        <v>2017</v>
      </c>
      <c r="J75" s="91" t="s">
        <v>736</v>
      </c>
      <c r="K75" s="11" t="s">
        <v>77</v>
      </c>
      <c r="L75" s="11" t="s">
        <v>78</v>
      </c>
      <c r="M75" s="13">
        <v>51900</v>
      </c>
      <c r="N75" s="11" t="s">
        <v>170</v>
      </c>
      <c r="O75" s="11" t="s">
        <v>90</v>
      </c>
      <c r="P75" s="11" t="s">
        <v>94</v>
      </c>
      <c r="Q75" s="11" t="s">
        <v>87</v>
      </c>
      <c r="R75" s="26">
        <v>42736</v>
      </c>
      <c r="S75" s="26">
        <v>42825</v>
      </c>
      <c r="T75" s="11" t="s">
        <v>79</v>
      </c>
      <c r="U75" s="11" t="s">
        <v>80</v>
      </c>
      <c r="V75" s="11" t="s">
        <v>102</v>
      </c>
      <c r="W75" s="11" t="s">
        <v>103</v>
      </c>
      <c r="X75" s="11" t="s">
        <v>89</v>
      </c>
      <c r="Y75" s="10" t="s">
        <v>193</v>
      </c>
      <c r="Z75" s="28" t="s">
        <v>252</v>
      </c>
      <c r="AA75" s="28" t="s">
        <v>252</v>
      </c>
      <c r="AB75" s="28" t="s">
        <v>252</v>
      </c>
      <c r="AC75" s="10" t="str">
        <f t="shared" si="24"/>
        <v>Televisión de Michoacán S.A de C.V</v>
      </c>
      <c r="AD75" s="32" t="s">
        <v>194</v>
      </c>
      <c r="AE75" s="16" t="s">
        <v>104</v>
      </c>
      <c r="AF75" s="16" t="s">
        <v>253</v>
      </c>
      <c r="AG75" s="11" t="s">
        <v>255</v>
      </c>
      <c r="AH75" s="11" t="s">
        <v>81</v>
      </c>
      <c r="AI75" s="11" t="s">
        <v>81</v>
      </c>
      <c r="AJ75" s="11" t="s">
        <v>134</v>
      </c>
      <c r="AK75" s="17">
        <f t="shared" si="25"/>
        <v>51900</v>
      </c>
      <c r="AL75" s="17">
        <f t="shared" si="23"/>
        <v>51900</v>
      </c>
      <c r="AM75" s="17">
        <f>17300*3</f>
        <v>51900</v>
      </c>
      <c r="AN75" s="11" t="s">
        <v>95</v>
      </c>
      <c r="AO75" s="29">
        <v>28942242.600000001</v>
      </c>
      <c r="AP75" s="30" t="s">
        <v>252</v>
      </c>
      <c r="AQ75" s="17">
        <f t="shared" si="26"/>
        <v>51900</v>
      </c>
      <c r="AR75" s="27">
        <f t="shared" si="27"/>
        <v>42736</v>
      </c>
      <c r="AS75" s="20" t="str">
        <f t="shared" si="28"/>
        <v>SA/DCS/S/87/2017</v>
      </c>
      <c r="AT75" s="10" t="str">
        <f t="shared" si="29"/>
        <v>Servicios de Difusión de mensajes, programas, actividades y Campañs del H. Ayuntamiento de Morelia.</v>
      </c>
      <c r="AU75" s="93" t="s">
        <v>746</v>
      </c>
      <c r="AV75" s="10" t="s">
        <v>91</v>
      </c>
      <c r="AW75" s="21">
        <f t="shared" si="30"/>
        <v>51900</v>
      </c>
      <c r="AX75" s="21">
        <f t="shared" si="31"/>
        <v>51900</v>
      </c>
      <c r="AY75" s="27">
        <f t="shared" si="32"/>
        <v>42736</v>
      </c>
      <c r="AZ75" s="27">
        <f t="shared" si="33"/>
        <v>42825</v>
      </c>
      <c r="BA75" s="20" t="s">
        <v>272</v>
      </c>
    </row>
    <row r="76" spans="1:53" s="33" customFormat="1" ht="123.75" x14ac:dyDescent="0.2">
      <c r="B76" s="67">
        <v>2017</v>
      </c>
      <c r="C76" s="10" t="s">
        <v>130</v>
      </c>
      <c r="D76" s="10" t="s">
        <v>100</v>
      </c>
      <c r="E76" s="10" t="s">
        <v>100</v>
      </c>
      <c r="F76" s="10" t="s">
        <v>254</v>
      </c>
      <c r="G76" s="10" t="s">
        <v>86</v>
      </c>
      <c r="H76" s="10" t="s">
        <v>101</v>
      </c>
      <c r="I76" s="66">
        <v>2017</v>
      </c>
      <c r="J76" s="91" t="s">
        <v>736</v>
      </c>
      <c r="K76" s="11" t="s">
        <v>77</v>
      </c>
      <c r="L76" s="11" t="s">
        <v>78</v>
      </c>
      <c r="M76" s="13">
        <v>350000</v>
      </c>
      <c r="N76" s="11" t="s">
        <v>207</v>
      </c>
      <c r="O76" s="11" t="s">
        <v>90</v>
      </c>
      <c r="P76" s="11" t="s">
        <v>94</v>
      </c>
      <c r="Q76" s="11" t="s">
        <v>87</v>
      </c>
      <c r="R76" s="26">
        <v>42795</v>
      </c>
      <c r="S76" s="26">
        <v>42947</v>
      </c>
      <c r="T76" s="11" t="s">
        <v>79</v>
      </c>
      <c r="U76" s="11" t="s">
        <v>80</v>
      </c>
      <c r="V76" s="11" t="s">
        <v>102</v>
      </c>
      <c r="W76" s="11" t="s">
        <v>103</v>
      </c>
      <c r="X76" s="11" t="s">
        <v>89</v>
      </c>
      <c r="Y76" s="10" t="s">
        <v>208</v>
      </c>
      <c r="Z76" s="28" t="s">
        <v>252</v>
      </c>
      <c r="AA76" s="28" t="s">
        <v>252</v>
      </c>
      <c r="AB76" s="28" t="s">
        <v>252</v>
      </c>
      <c r="AC76" s="10" t="str">
        <f t="shared" si="24"/>
        <v>Media TV Comunicaciones Michoacán S.A de C.V</v>
      </c>
      <c r="AD76" s="32" t="s">
        <v>209</v>
      </c>
      <c r="AE76" s="16" t="s">
        <v>104</v>
      </c>
      <c r="AF76" s="16" t="s">
        <v>253</v>
      </c>
      <c r="AG76" s="11" t="s">
        <v>255</v>
      </c>
      <c r="AH76" s="11" t="s">
        <v>81</v>
      </c>
      <c r="AI76" s="11" t="s">
        <v>81</v>
      </c>
      <c r="AJ76" s="11" t="s">
        <v>134</v>
      </c>
      <c r="AK76" s="17">
        <f t="shared" si="25"/>
        <v>350000</v>
      </c>
      <c r="AL76" s="17">
        <f t="shared" si="23"/>
        <v>350000</v>
      </c>
      <c r="AM76" s="17">
        <f>70000*5</f>
        <v>350000</v>
      </c>
      <c r="AN76" s="11" t="s">
        <v>95</v>
      </c>
      <c r="AO76" s="29">
        <v>28942242.600000001</v>
      </c>
      <c r="AP76" s="30" t="s">
        <v>252</v>
      </c>
      <c r="AQ76" s="17">
        <f t="shared" si="26"/>
        <v>350000</v>
      </c>
      <c r="AR76" s="27">
        <f t="shared" si="27"/>
        <v>42795</v>
      </c>
      <c r="AS76" s="20" t="str">
        <f t="shared" si="28"/>
        <v>SA/DCS/S/73/2017</v>
      </c>
      <c r="AT76" s="10" t="str">
        <f t="shared" si="29"/>
        <v>Servicios de Difusión de mensajes, programas, actividades y Campañs del H. Ayuntamiento de Morelia.</v>
      </c>
      <c r="AU76" s="93" t="s">
        <v>746</v>
      </c>
      <c r="AV76" s="10" t="s">
        <v>91</v>
      </c>
      <c r="AW76" s="21">
        <f t="shared" si="30"/>
        <v>350000</v>
      </c>
      <c r="AX76" s="21">
        <f t="shared" si="31"/>
        <v>350000</v>
      </c>
      <c r="AY76" s="27">
        <f t="shared" si="32"/>
        <v>42795</v>
      </c>
      <c r="AZ76" s="27">
        <f t="shared" si="33"/>
        <v>42947</v>
      </c>
      <c r="BA76" s="20" t="s">
        <v>277</v>
      </c>
    </row>
    <row r="77" spans="1:53" s="33" customFormat="1" ht="123.75" x14ac:dyDescent="0.2">
      <c r="A77" s="33" t="s">
        <v>428</v>
      </c>
      <c r="B77" s="67">
        <v>2017</v>
      </c>
      <c r="C77" s="10" t="s">
        <v>130</v>
      </c>
      <c r="D77" s="10" t="s">
        <v>100</v>
      </c>
      <c r="E77" s="10" t="s">
        <v>100</v>
      </c>
      <c r="F77" s="10" t="s">
        <v>254</v>
      </c>
      <c r="G77" s="10" t="s">
        <v>86</v>
      </c>
      <c r="H77" s="10" t="s">
        <v>101</v>
      </c>
      <c r="I77" s="66">
        <v>2017</v>
      </c>
      <c r="J77" s="91" t="s">
        <v>736</v>
      </c>
      <c r="K77" s="11" t="s">
        <v>77</v>
      </c>
      <c r="L77" s="11" t="s">
        <v>78</v>
      </c>
      <c r="M77" s="13">
        <v>390000</v>
      </c>
      <c r="N77" s="11" t="s">
        <v>229</v>
      </c>
      <c r="O77" s="11" t="s">
        <v>90</v>
      </c>
      <c r="P77" s="11" t="s">
        <v>94</v>
      </c>
      <c r="Q77" s="11" t="s">
        <v>87</v>
      </c>
      <c r="R77" s="26">
        <v>42736</v>
      </c>
      <c r="S77" s="26">
        <v>42766</v>
      </c>
      <c r="T77" s="11" t="s">
        <v>79</v>
      </c>
      <c r="U77" s="11" t="s">
        <v>80</v>
      </c>
      <c r="V77" s="11" t="s">
        <v>102</v>
      </c>
      <c r="W77" s="11" t="s">
        <v>103</v>
      </c>
      <c r="X77" s="11" t="s">
        <v>89</v>
      </c>
      <c r="Y77" s="10" t="s">
        <v>230</v>
      </c>
      <c r="Z77" s="28" t="s">
        <v>252</v>
      </c>
      <c r="AA77" s="28" t="s">
        <v>252</v>
      </c>
      <c r="AB77" s="28" t="s">
        <v>252</v>
      </c>
      <c r="AC77" s="10" t="str">
        <f t="shared" si="24"/>
        <v>Canal 13 de Michoacán S.A de C.V</v>
      </c>
      <c r="AD77" s="32" t="s">
        <v>231</v>
      </c>
      <c r="AE77" s="16" t="s">
        <v>104</v>
      </c>
      <c r="AF77" s="16" t="s">
        <v>253</v>
      </c>
      <c r="AG77" s="11" t="s">
        <v>255</v>
      </c>
      <c r="AH77" s="11" t="s">
        <v>81</v>
      </c>
      <c r="AI77" s="11" t="s">
        <v>81</v>
      </c>
      <c r="AJ77" s="11" t="s">
        <v>115</v>
      </c>
      <c r="AK77" s="17">
        <f t="shared" si="25"/>
        <v>390000</v>
      </c>
      <c r="AL77" s="17">
        <f t="shared" si="23"/>
        <v>390000</v>
      </c>
      <c r="AM77" s="17">
        <v>390000</v>
      </c>
      <c r="AN77" s="11" t="s">
        <v>220</v>
      </c>
      <c r="AO77" s="29">
        <v>28942242.600000001</v>
      </c>
      <c r="AP77" s="30" t="s">
        <v>252</v>
      </c>
      <c r="AQ77" s="17">
        <f t="shared" si="26"/>
        <v>390000</v>
      </c>
      <c r="AR77" s="27">
        <f t="shared" si="27"/>
        <v>42736</v>
      </c>
      <c r="AS77" s="20" t="str">
        <f t="shared" si="28"/>
        <v>SA/DCS/S/076/2017</v>
      </c>
      <c r="AT77" s="10" t="str">
        <f t="shared" si="29"/>
        <v>Servicios de dar a Conocer a la Ciudadania de Morelia en general, las acciones, programas y campañas realizadas por el H. Ayuntamiento en favor de los Morelianos.</v>
      </c>
      <c r="AU77" s="93" t="s">
        <v>746</v>
      </c>
      <c r="AV77" s="10" t="s">
        <v>91</v>
      </c>
      <c r="AW77" s="21">
        <f t="shared" si="30"/>
        <v>390000</v>
      </c>
      <c r="AX77" s="21">
        <f t="shared" si="31"/>
        <v>390000</v>
      </c>
      <c r="AY77" s="27">
        <f t="shared" si="32"/>
        <v>42736</v>
      </c>
      <c r="AZ77" s="27">
        <f t="shared" si="33"/>
        <v>42766</v>
      </c>
      <c r="BA77" s="20" t="s">
        <v>232</v>
      </c>
    </row>
    <row r="78" spans="1:53" s="33" customFormat="1" ht="123.75" x14ac:dyDescent="0.2">
      <c r="B78" s="67">
        <v>2017</v>
      </c>
      <c r="C78" s="10" t="s">
        <v>130</v>
      </c>
      <c r="D78" s="10" t="s">
        <v>100</v>
      </c>
      <c r="E78" s="10" t="s">
        <v>100</v>
      </c>
      <c r="F78" s="10" t="s">
        <v>254</v>
      </c>
      <c r="G78" s="10" t="s">
        <v>86</v>
      </c>
      <c r="H78" s="10" t="s">
        <v>101</v>
      </c>
      <c r="I78" s="66">
        <v>2017</v>
      </c>
      <c r="J78" s="91" t="s">
        <v>736</v>
      </c>
      <c r="K78" s="11" t="s">
        <v>77</v>
      </c>
      <c r="L78" s="11" t="s">
        <v>78</v>
      </c>
      <c r="M78" s="13">
        <v>390000</v>
      </c>
      <c r="N78" s="11" t="s">
        <v>233</v>
      </c>
      <c r="O78" s="11" t="s">
        <v>90</v>
      </c>
      <c r="P78" s="11" t="s">
        <v>94</v>
      </c>
      <c r="Q78" s="11" t="s">
        <v>87</v>
      </c>
      <c r="R78" s="26">
        <v>42767</v>
      </c>
      <c r="S78" s="26">
        <v>42794</v>
      </c>
      <c r="T78" s="11" t="s">
        <v>79</v>
      </c>
      <c r="U78" s="11" t="s">
        <v>80</v>
      </c>
      <c r="V78" s="11" t="s">
        <v>102</v>
      </c>
      <c r="W78" s="11" t="s">
        <v>103</v>
      </c>
      <c r="X78" s="11" t="s">
        <v>89</v>
      </c>
      <c r="Y78" s="10" t="s">
        <v>230</v>
      </c>
      <c r="Z78" s="28" t="s">
        <v>252</v>
      </c>
      <c r="AA78" s="28" t="s">
        <v>252</v>
      </c>
      <c r="AB78" s="28" t="s">
        <v>252</v>
      </c>
      <c r="AC78" s="10" t="str">
        <f t="shared" si="24"/>
        <v>Canal 13 de Michoacán S.A de C.V</v>
      </c>
      <c r="AD78" s="32" t="s">
        <v>231</v>
      </c>
      <c r="AE78" s="16" t="s">
        <v>104</v>
      </c>
      <c r="AF78" s="16" t="s">
        <v>253</v>
      </c>
      <c r="AG78" s="11" t="s">
        <v>255</v>
      </c>
      <c r="AH78" s="11" t="s">
        <v>81</v>
      </c>
      <c r="AI78" s="11" t="s">
        <v>81</v>
      </c>
      <c r="AJ78" s="11" t="s">
        <v>117</v>
      </c>
      <c r="AK78" s="17">
        <f t="shared" si="25"/>
        <v>390000</v>
      </c>
      <c r="AL78" s="17">
        <f t="shared" si="23"/>
        <v>390000</v>
      </c>
      <c r="AM78" s="17">
        <v>390000</v>
      </c>
      <c r="AN78" s="11" t="s">
        <v>220</v>
      </c>
      <c r="AO78" s="29">
        <v>28942242.600000001</v>
      </c>
      <c r="AP78" s="30" t="s">
        <v>252</v>
      </c>
      <c r="AQ78" s="17">
        <f t="shared" si="26"/>
        <v>390000</v>
      </c>
      <c r="AR78" s="27">
        <f t="shared" si="27"/>
        <v>42767</v>
      </c>
      <c r="AS78" s="20" t="str">
        <f t="shared" si="28"/>
        <v>SA/DCS/S/077/2017</v>
      </c>
      <c r="AT78" s="10" t="str">
        <f t="shared" si="29"/>
        <v>Servicios de Divulgación de los proyectos y avances de las diferentes Actividades que realiza el H. Ayuntamiento de Morelia</v>
      </c>
      <c r="AU78" s="93" t="s">
        <v>746</v>
      </c>
      <c r="AV78" s="10" t="s">
        <v>91</v>
      </c>
      <c r="AW78" s="21">
        <f t="shared" si="30"/>
        <v>390000</v>
      </c>
      <c r="AX78" s="21">
        <f t="shared" si="31"/>
        <v>390000</v>
      </c>
      <c r="AY78" s="27">
        <f t="shared" si="32"/>
        <v>42767</v>
      </c>
      <c r="AZ78" s="27">
        <f t="shared" si="33"/>
        <v>42794</v>
      </c>
      <c r="BA78" s="20" t="s">
        <v>235</v>
      </c>
    </row>
    <row r="79" spans="1:53" s="33" customFormat="1" ht="123.75" x14ac:dyDescent="0.2">
      <c r="B79" s="67">
        <v>2017</v>
      </c>
      <c r="C79" s="10" t="s">
        <v>130</v>
      </c>
      <c r="D79" s="10" t="s">
        <v>100</v>
      </c>
      <c r="E79" s="10" t="s">
        <v>100</v>
      </c>
      <c r="F79" s="10" t="s">
        <v>254</v>
      </c>
      <c r="G79" s="10" t="s">
        <v>86</v>
      </c>
      <c r="H79" s="10" t="s">
        <v>101</v>
      </c>
      <c r="I79" s="66">
        <v>2017</v>
      </c>
      <c r="J79" s="91" t="s">
        <v>736</v>
      </c>
      <c r="K79" s="11" t="s">
        <v>77</v>
      </c>
      <c r="L79" s="11" t="s">
        <v>78</v>
      </c>
      <c r="M79" s="13">
        <v>390000</v>
      </c>
      <c r="N79" s="11" t="s">
        <v>234</v>
      </c>
      <c r="O79" s="11" t="s">
        <v>90</v>
      </c>
      <c r="P79" s="11" t="s">
        <v>94</v>
      </c>
      <c r="Q79" s="11" t="s">
        <v>87</v>
      </c>
      <c r="R79" s="26">
        <v>42795</v>
      </c>
      <c r="S79" s="26">
        <v>42825</v>
      </c>
      <c r="T79" s="11" t="s">
        <v>79</v>
      </c>
      <c r="U79" s="11" t="s">
        <v>80</v>
      </c>
      <c r="V79" s="11" t="s">
        <v>102</v>
      </c>
      <c r="W79" s="11" t="s">
        <v>103</v>
      </c>
      <c r="X79" s="11" t="s">
        <v>89</v>
      </c>
      <c r="Y79" s="10" t="s">
        <v>230</v>
      </c>
      <c r="Z79" s="28" t="s">
        <v>252</v>
      </c>
      <c r="AA79" s="28" t="s">
        <v>252</v>
      </c>
      <c r="AB79" s="28" t="s">
        <v>252</v>
      </c>
      <c r="AC79" s="10" t="str">
        <f t="shared" si="24"/>
        <v>Canal 13 de Michoacán S.A de C.V</v>
      </c>
      <c r="AD79" s="32" t="s">
        <v>231</v>
      </c>
      <c r="AE79" s="16" t="s">
        <v>104</v>
      </c>
      <c r="AF79" s="16" t="s">
        <v>253</v>
      </c>
      <c r="AG79" s="11" t="s">
        <v>255</v>
      </c>
      <c r="AH79" s="11" t="s">
        <v>81</v>
      </c>
      <c r="AI79" s="11" t="s">
        <v>81</v>
      </c>
      <c r="AJ79" s="11" t="s">
        <v>127</v>
      </c>
      <c r="AK79" s="17">
        <f t="shared" si="25"/>
        <v>390000</v>
      </c>
      <c r="AL79" s="17">
        <f t="shared" si="23"/>
        <v>390000</v>
      </c>
      <c r="AM79" s="17">
        <f>AL79</f>
        <v>390000</v>
      </c>
      <c r="AN79" s="11" t="s">
        <v>220</v>
      </c>
      <c r="AO79" s="29">
        <v>28942242.600000001</v>
      </c>
      <c r="AP79" s="30" t="s">
        <v>252</v>
      </c>
      <c r="AQ79" s="17">
        <f t="shared" si="26"/>
        <v>390000</v>
      </c>
      <c r="AR79" s="27">
        <f t="shared" si="27"/>
        <v>42795</v>
      </c>
      <c r="AS79" s="20" t="str">
        <f t="shared" si="28"/>
        <v>SA/DCS/S/078/2017</v>
      </c>
      <c r="AT79" s="10" t="str">
        <f t="shared" si="29"/>
        <v>Servicios de Difusión del quehacer del H. Ayuntamiento de Morelia y de los bienes y servicios públicos que prestan las diferentes dependencias que lo conforman</v>
      </c>
      <c r="AU79" s="93" t="s">
        <v>746</v>
      </c>
      <c r="AV79" s="10" t="s">
        <v>91</v>
      </c>
      <c r="AW79" s="21">
        <f t="shared" si="30"/>
        <v>390000</v>
      </c>
      <c r="AX79" s="21">
        <f t="shared" si="31"/>
        <v>390000</v>
      </c>
      <c r="AY79" s="27">
        <f t="shared" si="32"/>
        <v>42795</v>
      </c>
      <c r="AZ79" s="27">
        <f t="shared" si="33"/>
        <v>42825</v>
      </c>
      <c r="BA79" s="20" t="s">
        <v>236</v>
      </c>
    </row>
    <row r="80" spans="1:53" s="33" customFormat="1" ht="123.75" x14ac:dyDescent="0.2">
      <c r="B80" s="67">
        <v>2017</v>
      </c>
      <c r="C80" s="10" t="s">
        <v>130</v>
      </c>
      <c r="D80" s="10" t="s">
        <v>100</v>
      </c>
      <c r="E80" s="10" t="s">
        <v>100</v>
      </c>
      <c r="F80" s="10" t="s">
        <v>254</v>
      </c>
      <c r="G80" s="10" t="s">
        <v>86</v>
      </c>
      <c r="H80" s="10" t="s">
        <v>101</v>
      </c>
      <c r="I80" s="66">
        <v>2017</v>
      </c>
      <c r="J80" s="91" t="s">
        <v>736</v>
      </c>
      <c r="K80" s="11" t="s">
        <v>77</v>
      </c>
      <c r="L80" s="11" t="s">
        <v>78</v>
      </c>
      <c r="M80" s="13">
        <v>240000</v>
      </c>
      <c r="N80" s="11" t="s">
        <v>240</v>
      </c>
      <c r="O80" s="11" t="s">
        <v>90</v>
      </c>
      <c r="P80" s="11" t="s">
        <v>94</v>
      </c>
      <c r="Q80" s="11" t="s">
        <v>87</v>
      </c>
      <c r="R80" s="26">
        <v>42736</v>
      </c>
      <c r="S80" s="26">
        <v>42766</v>
      </c>
      <c r="T80" s="11" t="s">
        <v>79</v>
      </c>
      <c r="U80" s="11" t="s">
        <v>80</v>
      </c>
      <c r="V80" s="11" t="s">
        <v>102</v>
      </c>
      <c r="W80" s="11" t="s">
        <v>103</v>
      </c>
      <c r="X80" s="11" t="s">
        <v>89</v>
      </c>
      <c r="Y80" s="10" t="s">
        <v>108</v>
      </c>
      <c r="Z80" s="28" t="s">
        <v>252</v>
      </c>
      <c r="AA80" s="28" t="s">
        <v>252</v>
      </c>
      <c r="AB80" s="28" t="s">
        <v>252</v>
      </c>
      <c r="AC80" s="10" t="str">
        <f t="shared" si="24"/>
        <v>Medio Entertainment S.A de C.V</v>
      </c>
      <c r="AD80" s="32" t="s">
        <v>107</v>
      </c>
      <c r="AE80" s="16" t="s">
        <v>104</v>
      </c>
      <c r="AF80" s="16" t="s">
        <v>253</v>
      </c>
      <c r="AG80" s="11" t="s">
        <v>255</v>
      </c>
      <c r="AH80" s="11" t="s">
        <v>81</v>
      </c>
      <c r="AI80" s="11" t="s">
        <v>81</v>
      </c>
      <c r="AJ80" s="11" t="s">
        <v>241</v>
      </c>
      <c r="AK80" s="17">
        <f t="shared" si="25"/>
        <v>240000</v>
      </c>
      <c r="AL80" s="17">
        <f t="shared" si="23"/>
        <v>240000</v>
      </c>
      <c r="AM80" s="17">
        <v>240000</v>
      </c>
      <c r="AN80" s="11" t="s">
        <v>95</v>
      </c>
      <c r="AO80" s="29">
        <v>28942242.600000001</v>
      </c>
      <c r="AP80" s="30" t="s">
        <v>252</v>
      </c>
      <c r="AQ80" s="17">
        <f t="shared" si="26"/>
        <v>240000</v>
      </c>
      <c r="AR80" s="27">
        <f t="shared" si="27"/>
        <v>42736</v>
      </c>
      <c r="AS80" s="20" t="str">
        <f t="shared" si="28"/>
        <v>SA/DCS/S/97/2017</v>
      </c>
      <c r="AT80" s="10" t="str">
        <f t="shared" si="29"/>
        <v>Servicio de Alcance en General a la Ciudadania de Morelia para dar a conocer las Acciones tomadas por el H. Ayuntamiento en favor de los Morelianos.</v>
      </c>
      <c r="AU80" s="93" t="s">
        <v>746</v>
      </c>
      <c r="AV80" s="10" t="s">
        <v>91</v>
      </c>
      <c r="AW80" s="21">
        <f t="shared" si="30"/>
        <v>240000</v>
      </c>
      <c r="AX80" s="21">
        <f t="shared" si="31"/>
        <v>240000</v>
      </c>
      <c r="AY80" s="27">
        <f t="shared" si="32"/>
        <v>42736</v>
      </c>
      <c r="AZ80" s="27">
        <f t="shared" si="33"/>
        <v>42766</v>
      </c>
      <c r="BA80" s="20" t="s">
        <v>242</v>
      </c>
    </row>
    <row r="81" spans="1:53" s="33" customFormat="1" ht="123.75" x14ac:dyDescent="0.2">
      <c r="B81" s="67">
        <v>2017</v>
      </c>
      <c r="C81" s="10" t="s">
        <v>130</v>
      </c>
      <c r="D81" s="10" t="s">
        <v>100</v>
      </c>
      <c r="E81" s="10" t="s">
        <v>100</v>
      </c>
      <c r="F81" s="10" t="s">
        <v>254</v>
      </c>
      <c r="G81" s="10" t="s">
        <v>86</v>
      </c>
      <c r="H81" s="10" t="s">
        <v>101</v>
      </c>
      <c r="I81" s="66">
        <v>2017</v>
      </c>
      <c r="J81" s="91" t="s">
        <v>736</v>
      </c>
      <c r="K81" s="11" t="s">
        <v>77</v>
      </c>
      <c r="L81" s="11" t="s">
        <v>78</v>
      </c>
      <c r="M81" s="13">
        <v>240000</v>
      </c>
      <c r="N81" s="11" t="s">
        <v>243</v>
      </c>
      <c r="O81" s="11" t="s">
        <v>90</v>
      </c>
      <c r="P81" s="11" t="s">
        <v>94</v>
      </c>
      <c r="Q81" s="11" t="s">
        <v>87</v>
      </c>
      <c r="R81" s="26">
        <v>42767</v>
      </c>
      <c r="S81" s="26">
        <v>42794</v>
      </c>
      <c r="T81" s="11" t="s">
        <v>79</v>
      </c>
      <c r="U81" s="11" t="s">
        <v>80</v>
      </c>
      <c r="V81" s="11" t="s">
        <v>102</v>
      </c>
      <c r="W81" s="11" t="s">
        <v>103</v>
      </c>
      <c r="X81" s="11" t="s">
        <v>89</v>
      </c>
      <c r="Y81" s="10" t="s">
        <v>108</v>
      </c>
      <c r="Z81" s="28" t="s">
        <v>252</v>
      </c>
      <c r="AA81" s="28" t="s">
        <v>252</v>
      </c>
      <c r="AB81" s="28" t="s">
        <v>252</v>
      </c>
      <c r="AC81" s="10" t="str">
        <f t="shared" si="24"/>
        <v>Medio Entertainment S.A de C.V</v>
      </c>
      <c r="AD81" s="32" t="s">
        <v>107</v>
      </c>
      <c r="AE81" s="16" t="s">
        <v>104</v>
      </c>
      <c r="AF81" s="16" t="s">
        <v>253</v>
      </c>
      <c r="AG81" s="11" t="s">
        <v>255</v>
      </c>
      <c r="AH81" s="11" t="s">
        <v>81</v>
      </c>
      <c r="AI81" s="11" t="s">
        <v>81</v>
      </c>
      <c r="AJ81" s="11" t="s">
        <v>117</v>
      </c>
      <c r="AK81" s="17">
        <f t="shared" si="25"/>
        <v>240000</v>
      </c>
      <c r="AL81" s="17">
        <f t="shared" si="23"/>
        <v>240000</v>
      </c>
      <c r="AM81" s="17">
        <v>240000</v>
      </c>
      <c r="AN81" s="11" t="s">
        <v>95</v>
      </c>
      <c r="AO81" s="29">
        <v>28942242.600000001</v>
      </c>
      <c r="AP81" s="30" t="s">
        <v>252</v>
      </c>
      <c r="AQ81" s="17">
        <f t="shared" si="26"/>
        <v>240000</v>
      </c>
      <c r="AR81" s="27">
        <f t="shared" si="27"/>
        <v>42767</v>
      </c>
      <c r="AS81" s="20" t="str">
        <f t="shared" si="28"/>
        <v>SA/DCS/S/98/2017</v>
      </c>
      <c r="AT81" s="10" t="str">
        <f t="shared" si="29"/>
        <v>Servicios de Divulgación de los proyectos y avances de las diferentes Actividades que realiza el H. Ayuntamiento de Morelia</v>
      </c>
      <c r="AU81" s="93" t="s">
        <v>746</v>
      </c>
      <c r="AV81" s="10" t="s">
        <v>91</v>
      </c>
      <c r="AW81" s="21">
        <f t="shared" si="30"/>
        <v>240000</v>
      </c>
      <c r="AX81" s="21">
        <f t="shared" si="31"/>
        <v>240000</v>
      </c>
      <c r="AY81" s="27">
        <f t="shared" si="32"/>
        <v>42767</v>
      </c>
      <c r="AZ81" s="27">
        <f t="shared" si="33"/>
        <v>42794</v>
      </c>
      <c r="BA81" s="20" t="s">
        <v>244</v>
      </c>
    </row>
    <row r="82" spans="1:53" s="33" customFormat="1" ht="123.75" x14ac:dyDescent="0.2">
      <c r="B82" s="67">
        <v>2017</v>
      </c>
      <c r="C82" s="10" t="s">
        <v>130</v>
      </c>
      <c r="D82" s="10" t="s">
        <v>100</v>
      </c>
      <c r="E82" s="10" t="s">
        <v>100</v>
      </c>
      <c r="F82" s="10" t="s">
        <v>254</v>
      </c>
      <c r="G82" s="10" t="s">
        <v>86</v>
      </c>
      <c r="H82" s="10" t="s">
        <v>101</v>
      </c>
      <c r="I82" s="66">
        <v>2017</v>
      </c>
      <c r="J82" s="91" t="s">
        <v>736</v>
      </c>
      <c r="K82" s="11" t="s">
        <v>77</v>
      </c>
      <c r="L82" s="11" t="s">
        <v>78</v>
      </c>
      <c r="M82" s="13">
        <v>400000</v>
      </c>
      <c r="N82" s="11" t="s">
        <v>245</v>
      </c>
      <c r="O82" s="11" t="s">
        <v>90</v>
      </c>
      <c r="P82" s="11" t="s">
        <v>94</v>
      </c>
      <c r="Q82" s="11" t="s">
        <v>87</v>
      </c>
      <c r="R82" s="26">
        <v>42795</v>
      </c>
      <c r="S82" s="26">
        <v>42825</v>
      </c>
      <c r="T82" s="11" t="s">
        <v>79</v>
      </c>
      <c r="U82" s="11" t="s">
        <v>80</v>
      </c>
      <c r="V82" s="11" t="s">
        <v>102</v>
      </c>
      <c r="W82" s="11" t="s">
        <v>103</v>
      </c>
      <c r="X82" s="11" t="s">
        <v>89</v>
      </c>
      <c r="Y82" s="10" t="s">
        <v>108</v>
      </c>
      <c r="Z82" s="28" t="s">
        <v>252</v>
      </c>
      <c r="AA82" s="28" t="s">
        <v>252</v>
      </c>
      <c r="AB82" s="28" t="s">
        <v>252</v>
      </c>
      <c r="AC82" s="10" t="str">
        <f t="shared" si="24"/>
        <v>Medio Entertainment S.A de C.V</v>
      </c>
      <c r="AD82" s="32" t="s">
        <v>107</v>
      </c>
      <c r="AE82" s="16" t="s">
        <v>104</v>
      </c>
      <c r="AF82" s="16" t="s">
        <v>253</v>
      </c>
      <c r="AG82" s="11" t="s">
        <v>255</v>
      </c>
      <c r="AH82" s="11" t="s">
        <v>81</v>
      </c>
      <c r="AI82" s="11" t="s">
        <v>81</v>
      </c>
      <c r="AJ82" s="11" t="s">
        <v>115</v>
      </c>
      <c r="AK82" s="17">
        <f t="shared" si="25"/>
        <v>400000</v>
      </c>
      <c r="AL82" s="17">
        <f t="shared" si="23"/>
        <v>400000</v>
      </c>
      <c r="AM82" s="17">
        <v>400000</v>
      </c>
      <c r="AN82" s="11" t="s">
        <v>95</v>
      </c>
      <c r="AO82" s="29">
        <v>28942242.600000001</v>
      </c>
      <c r="AP82" s="30" t="s">
        <v>252</v>
      </c>
      <c r="AQ82" s="17">
        <f t="shared" si="26"/>
        <v>400000</v>
      </c>
      <c r="AR82" s="27">
        <f t="shared" si="27"/>
        <v>42795</v>
      </c>
      <c r="AS82" s="20" t="str">
        <f t="shared" si="28"/>
        <v>SA/DCS/S/99/2017</v>
      </c>
      <c r="AT82" s="10" t="str">
        <f t="shared" si="29"/>
        <v>Servicios de dar a Conocer a la Ciudadania de Morelia en general, las acciones, programas y campañas realizadas por el H. Ayuntamiento en favor de los Morelianos.</v>
      </c>
      <c r="AU82" s="93" t="s">
        <v>746</v>
      </c>
      <c r="AV82" s="10" t="s">
        <v>91</v>
      </c>
      <c r="AW82" s="21">
        <f t="shared" si="30"/>
        <v>400000</v>
      </c>
      <c r="AX82" s="21">
        <f t="shared" si="31"/>
        <v>400000</v>
      </c>
      <c r="AY82" s="27">
        <f t="shared" si="32"/>
        <v>42795</v>
      </c>
      <c r="AZ82" s="27">
        <f t="shared" si="33"/>
        <v>42825</v>
      </c>
      <c r="BA82" s="20" t="s">
        <v>246</v>
      </c>
    </row>
    <row r="83" spans="1:53" s="33" customFormat="1" ht="123.75" x14ac:dyDescent="0.2">
      <c r="B83" s="67">
        <v>2017</v>
      </c>
      <c r="C83" s="10" t="s">
        <v>130</v>
      </c>
      <c r="D83" s="10" t="s">
        <v>100</v>
      </c>
      <c r="E83" s="10" t="s">
        <v>100</v>
      </c>
      <c r="F83" s="10" t="s">
        <v>254</v>
      </c>
      <c r="G83" s="10" t="s">
        <v>86</v>
      </c>
      <c r="H83" s="10" t="s">
        <v>101</v>
      </c>
      <c r="I83" s="66">
        <v>2017</v>
      </c>
      <c r="J83" s="91" t="s">
        <v>736</v>
      </c>
      <c r="K83" s="11" t="s">
        <v>77</v>
      </c>
      <c r="L83" s="11" t="s">
        <v>78</v>
      </c>
      <c r="M83" s="13">
        <v>440590</v>
      </c>
      <c r="N83" s="11" t="s">
        <v>249</v>
      </c>
      <c r="O83" s="11" t="s">
        <v>90</v>
      </c>
      <c r="P83" s="11" t="s">
        <v>94</v>
      </c>
      <c r="Q83" s="11" t="s">
        <v>87</v>
      </c>
      <c r="R83" s="26">
        <v>42767</v>
      </c>
      <c r="S83" s="26">
        <v>43100</v>
      </c>
      <c r="T83" s="11" t="s">
        <v>79</v>
      </c>
      <c r="U83" s="11" t="s">
        <v>80</v>
      </c>
      <c r="V83" s="11" t="s">
        <v>102</v>
      </c>
      <c r="W83" s="11" t="s">
        <v>103</v>
      </c>
      <c r="X83" s="11" t="s">
        <v>89</v>
      </c>
      <c r="Y83" s="10" t="s">
        <v>250</v>
      </c>
      <c r="Z83" s="28" t="s">
        <v>252</v>
      </c>
      <c r="AA83" s="28" t="s">
        <v>252</v>
      </c>
      <c r="AB83" s="28" t="s">
        <v>252</v>
      </c>
      <c r="AC83" s="10" t="str">
        <f t="shared" si="24"/>
        <v>Grupo Acir  S.A de C.V</v>
      </c>
      <c r="AD83" s="32" t="s">
        <v>251</v>
      </c>
      <c r="AE83" s="16" t="s">
        <v>104</v>
      </c>
      <c r="AF83" s="16" t="s">
        <v>253</v>
      </c>
      <c r="AG83" s="11" t="s">
        <v>255</v>
      </c>
      <c r="AH83" s="11" t="s">
        <v>81</v>
      </c>
      <c r="AI83" s="11" t="s">
        <v>81</v>
      </c>
      <c r="AJ83" s="11" t="s">
        <v>117</v>
      </c>
      <c r="AK83" s="17">
        <f t="shared" si="25"/>
        <v>440590</v>
      </c>
      <c r="AL83" s="17">
        <f t="shared" si="23"/>
        <v>440590</v>
      </c>
      <c r="AM83" s="17">
        <f>(35000*3)+(53530*3)</f>
        <v>265590</v>
      </c>
      <c r="AN83" s="11" t="s">
        <v>95</v>
      </c>
      <c r="AO83" s="29">
        <v>28942242.600000001</v>
      </c>
      <c r="AP83" s="30" t="s">
        <v>252</v>
      </c>
      <c r="AQ83" s="17">
        <f t="shared" si="26"/>
        <v>440590</v>
      </c>
      <c r="AR83" s="27">
        <f t="shared" si="27"/>
        <v>42767</v>
      </c>
      <c r="AS83" s="20" t="str">
        <f t="shared" si="28"/>
        <v>SA/DCS/S/80/2017</v>
      </c>
      <c r="AT83" s="10" t="str">
        <f t="shared" si="29"/>
        <v>Servicios de Divulgación de los proyectos y avances de las diferentes Actividades que realiza el H. Ayuntamiento de Morelia</v>
      </c>
      <c r="AU83" s="93" t="s">
        <v>746</v>
      </c>
      <c r="AV83" s="10" t="s">
        <v>91</v>
      </c>
      <c r="AW83" s="21">
        <f t="shared" si="30"/>
        <v>440590</v>
      </c>
      <c r="AX83" s="21">
        <f t="shared" si="31"/>
        <v>440590</v>
      </c>
      <c r="AY83" s="27">
        <f t="shared" si="32"/>
        <v>42767</v>
      </c>
      <c r="AZ83" s="27">
        <f t="shared" si="33"/>
        <v>43100</v>
      </c>
      <c r="BA83" s="20" t="s">
        <v>283</v>
      </c>
    </row>
    <row r="84" spans="1:53" s="33" customFormat="1" ht="123.75" x14ac:dyDescent="0.2">
      <c r="B84" s="67">
        <v>2017</v>
      </c>
      <c r="C84" s="10" t="s">
        <v>130</v>
      </c>
      <c r="D84" s="10" t="s">
        <v>100</v>
      </c>
      <c r="E84" s="10" t="s">
        <v>100</v>
      </c>
      <c r="F84" s="10" t="s">
        <v>254</v>
      </c>
      <c r="G84" s="10" t="s">
        <v>86</v>
      </c>
      <c r="H84" s="10" t="s">
        <v>101</v>
      </c>
      <c r="I84" s="66">
        <v>2017</v>
      </c>
      <c r="J84" s="91" t="s">
        <v>736</v>
      </c>
      <c r="K84" s="11" t="s">
        <v>77</v>
      </c>
      <c r="L84" s="11" t="s">
        <v>78</v>
      </c>
      <c r="M84" s="13">
        <v>99999.98</v>
      </c>
      <c r="N84" s="11" t="s">
        <v>417</v>
      </c>
      <c r="O84" s="11" t="s">
        <v>90</v>
      </c>
      <c r="P84" s="11" t="s">
        <v>94</v>
      </c>
      <c r="Q84" s="11" t="s">
        <v>87</v>
      </c>
      <c r="R84" s="26">
        <v>40544</v>
      </c>
      <c r="S84" s="26">
        <v>40574</v>
      </c>
      <c r="T84" s="11" t="s">
        <v>79</v>
      </c>
      <c r="U84" s="11" t="s">
        <v>80</v>
      </c>
      <c r="V84" s="11" t="s">
        <v>102</v>
      </c>
      <c r="W84" s="11" t="s">
        <v>103</v>
      </c>
      <c r="X84" s="11" t="s">
        <v>89</v>
      </c>
      <c r="Y84" s="10" t="s">
        <v>146</v>
      </c>
      <c r="Z84" s="28" t="s">
        <v>252</v>
      </c>
      <c r="AA84" s="28" t="s">
        <v>252</v>
      </c>
      <c r="AB84" s="28" t="s">
        <v>252</v>
      </c>
      <c r="AC84" s="10" t="str">
        <f t="shared" si="24"/>
        <v>Radiotelevisora de Morelia S.A</v>
      </c>
      <c r="AD84" s="32" t="s">
        <v>147</v>
      </c>
      <c r="AE84" s="16" t="s">
        <v>104</v>
      </c>
      <c r="AF84" s="16" t="s">
        <v>253</v>
      </c>
      <c r="AG84" s="11" t="s">
        <v>255</v>
      </c>
      <c r="AH84" s="11" t="s">
        <v>81</v>
      </c>
      <c r="AI84" s="11" t="s">
        <v>81</v>
      </c>
      <c r="AJ84" s="11" t="s">
        <v>418</v>
      </c>
      <c r="AK84" s="17">
        <f t="shared" si="25"/>
        <v>99999.98</v>
      </c>
      <c r="AL84" s="17">
        <v>99999.98</v>
      </c>
      <c r="AM84" s="17">
        <v>99999.98</v>
      </c>
      <c r="AN84" s="11" t="s">
        <v>95</v>
      </c>
      <c r="AO84" s="29">
        <v>28942242.600000001</v>
      </c>
      <c r="AP84" s="30" t="s">
        <v>252</v>
      </c>
      <c r="AQ84" s="17">
        <f t="shared" si="26"/>
        <v>99999.98</v>
      </c>
      <c r="AR84" s="27">
        <f t="shared" si="27"/>
        <v>40544</v>
      </c>
      <c r="AS84" s="20" t="str">
        <f t="shared" si="28"/>
        <v>SA/DCS/S/013/2017</v>
      </c>
      <c r="AT84" s="10" t="str">
        <f t="shared" si="29"/>
        <v>Servicios de Difusión de las Campañas de "Predial y Descuentos 207" y "Sigue en el Jueg 2017"</v>
      </c>
      <c r="AU84" s="93" t="s">
        <v>746</v>
      </c>
      <c r="AV84" s="10" t="s">
        <v>91</v>
      </c>
      <c r="AW84" s="21">
        <f t="shared" si="30"/>
        <v>99999.98</v>
      </c>
      <c r="AX84" s="21">
        <f t="shared" si="31"/>
        <v>99999.98</v>
      </c>
      <c r="AY84" s="27">
        <f t="shared" si="32"/>
        <v>40544</v>
      </c>
      <c r="AZ84" s="27">
        <f t="shared" si="33"/>
        <v>40574</v>
      </c>
      <c r="BA84" s="20" t="s">
        <v>419</v>
      </c>
    </row>
    <row r="85" spans="1:53" s="33" customFormat="1" ht="123.75" x14ac:dyDescent="0.2">
      <c r="B85" s="67">
        <v>2017</v>
      </c>
      <c r="C85" s="10" t="s">
        <v>130</v>
      </c>
      <c r="D85" s="10" t="s">
        <v>100</v>
      </c>
      <c r="E85" s="10" t="s">
        <v>100</v>
      </c>
      <c r="F85" s="10" t="s">
        <v>254</v>
      </c>
      <c r="G85" s="10" t="s">
        <v>86</v>
      </c>
      <c r="H85" s="10" t="s">
        <v>101</v>
      </c>
      <c r="I85" s="66">
        <v>2017</v>
      </c>
      <c r="J85" s="91" t="s">
        <v>736</v>
      </c>
      <c r="K85" s="11" t="s">
        <v>77</v>
      </c>
      <c r="L85" s="11" t="s">
        <v>78</v>
      </c>
      <c r="M85" s="13">
        <v>25000</v>
      </c>
      <c r="N85" s="11" t="s">
        <v>420</v>
      </c>
      <c r="O85" s="11" t="s">
        <v>90</v>
      </c>
      <c r="P85" s="11" t="s">
        <v>94</v>
      </c>
      <c r="Q85" s="11" t="s">
        <v>87</v>
      </c>
      <c r="R85" s="26">
        <v>42736</v>
      </c>
      <c r="S85" s="26">
        <v>42766</v>
      </c>
      <c r="T85" s="11" t="s">
        <v>79</v>
      </c>
      <c r="U85" s="11" t="s">
        <v>80</v>
      </c>
      <c r="V85" s="11" t="s">
        <v>102</v>
      </c>
      <c r="W85" s="11" t="s">
        <v>103</v>
      </c>
      <c r="X85" s="11" t="s">
        <v>89</v>
      </c>
      <c r="Y85" s="10" t="s">
        <v>152</v>
      </c>
      <c r="Z85" s="28" t="s">
        <v>252</v>
      </c>
      <c r="AA85" s="28" t="s">
        <v>252</v>
      </c>
      <c r="AB85" s="28" t="s">
        <v>252</v>
      </c>
      <c r="AC85" s="10" t="str">
        <f t="shared" si="24"/>
        <v>XEXL S.A de C.V</v>
      </c>
      <c r="AD85" s="32" t="s">
        <v>153</v>
      </c>
      <c r="AE85" s="16" t="s">
        <v>104</v>
      </c>
      <c r="AF85" s="16" t="s">
        <v>253</v>
      </c>
      <c r="AG85" s="11" t="s">
        <v>255</v>
      </c>
      <c r="AH85" s="11" t="s">
        <v>81</v>
      </c>
      <c r="AI85" s="11" t="s">
        <v>81</v>
      </c>
      <c r="AJ85" s="11" t="s">
        <v>421</v>
      </c>
      <c r="AK85" s="17">
        <f t="shared" si="25"/>
        <v>25000</v>
      </c>
      <c r="AL85" s="17">
        <f t="shared" ref="AL85:AL116" si="34">AK85</f>
        <v>25000</v>
      </c>
      <c r="AM85" s="17">
        <v>25000</v>
      </c>
      <c r="AN85" s="11" t="s">
        <v>95</v>
      </c>
      <c r="AO85" s="29">
        <v>28942242.600000001</v>
      </c>
      <c r="AP85" s="30" t="s">
        <v>252</v>
      </c>
      <c r="AQ85" s="17">
        <f t="shared" si="26"/>
        <v>25000</v>
      </c>
      <c r="AR85" s="27">
        <f t="shared" si="27"/>
        <v>42736</v>
      </c>
      <c r="AS85" s="20" t="str">
        <f t="shared" si="28"/>
        <v>SA/DCS/S/014/2017</v>
      </c>
      <c r="AT85" s="10" t="str">
        <f t="shared" si="29"/>
        <v>Servicios de Difusión de Campaña Sigue en el Juego</v>
      </c>
      <c r="AU85" s="93" t="s">
        <v>746</v>
      </c>
      <c r="AV85" s="10" t="s">
        <v>91</v>
      </c>
      <c r="AW85" s="21">
        <f t="shared" si="30"/>
        <v>25000</v>
      </c>
      <c r="AX85" s="21">
        <f t="shared" si="31"/>
        <v>25000</v>
      </c>
      <c r="AY85" s="27">
        <f t="shared" si="32"/>
        <v>42736</v>
      </c>
      <c r="AZ85" s="27">
        <f t="shared" si="33"/>
        <v>42766</v>
      </c>
      <c r="BA85" s="20">
        <v>2874</v>
      </c>
    </row>
    <row r="86" spans="1:53" s="33" customFormat="1" ht="123.75" x14ac:dyDescent="0.2">
      <c r="B86" s="67">
        <v>2017</v>
      </c>
      <c r="C86" s="10" t="s">
        <v>130</v>
      </c>
      <c r="D86" s="10" t="s">
        <v>100</v>
      </c>
      <c r="E86" s="10" t="s">
        <v>100</v>
      </c>
      <c r="F86" s="10" t="s">
        <v>254</v>
      </c>
      <c r="G86" s="10" t="s">
        <v>86</v>
      </c>
      <c r="H86" s="10" t="s">
        <v>101</v>
      </c>
      <c r="I86" s="66">
        <v>2017</v>
      </c>
      <c r="J86" s="91" t="s">
        <v>736</v>
      </c>
      <c r="K86" s="11" t="s">
        <v>77</v>
      </c>
      <c r="L86" s="11" t="s">
        <v>78</v>
      </c>
      <c r="M86" s="13">
        <v>60000</v>
      </c>
      <c r="N86" s="11" t="s">
        <v>422</v>
      </c>
      <c r="O86" s="11" t="s">
        <v>90</v>
      </c>
      <c r="P86" s="11" t="s">
        <v>94</v>
      </c>
      <c r="Q86" s="11" t="s">
        <v>87</v>
      </c>
      <c r="R86" s="26">
        <v>42736</v>
      </c>
      <c r="S86" s="26">
        <v>42766</v>
      </c>
      <c r="T86" s="11" t="s">
        <v>79</v>
      </c>
      <c r="U86" s="11" t="s">
        <v>80</v>
      </c>
      <c r="V86" s="11" t="s">
        <v>102</v>
      </c>
      <c r="W86" s="11" t="s">
        <v>103</v>
      </c>
      <c r="X86" s="11" t="s">
        <v>89</v>
      </c>
      <c r="Y86" s="10" t="s">
        <v>144</v>
      </c>
      <c r="Z86" s="28" t="s">
        <v>252</v>
      </c>
      <c r="AA86" s="28" t="s">
        <v>252</v>
      </c>
      <c r="AB86" s="28" t="s">
        <v>252</v>
      </c>
      <c r="AC86" s="10" t="str">
        <f t="shared" si="24"/>
        <v>Grupo Radiocomunicaciones de Morelia S.A de C.V</v>
      </c>
      <c r="AD86" s="32" t="s">
        <v>145</v>
      </c>
      <c r="AE86" s="16" t="s">
        <v>104</v>
      </c>
      <c r="AF86" s="16" t="s">
        <v>253</v>
      </c>
      <c r="AG86" s="11" t="s">
        <v>255</v>
      </c>
      <c r="AH86" s="11" t="s">
        <v>81</v>
      </c>
      <c r="AI86" s="11" t="s">
        <v>81</v>
      </c>
      <c r="AJ86" s="11" t="s">
        <v>423</v>
      </c>
      <c r="AK86" s="17">
        <f t="shared" si="25"/>
        <v>60000</v>
      </c>
      <c r="AL86" s="17">
        <f t="shared" si="34"/>
        <v>60000</v>
      </c>
      <c r="AM86" s="17">
        <v>60000</v>
      </c>
      <c r="AN86" s="11" t="s">
        <v>95</v>
      </c>
      <c r="AO86" s="29">
        <v>28942242.600000001</v>
      </c>
      <c r="AP86" s="30" t="s">
        <v>252</v>
      </c>
      <c r="AQ86" s="17">
        <f t="shared" si="26"/>
        <v>60000</v>
      </c>
      <c r="AR86" s="27">
        <f t="shared" si="27"/>
        <v>42736</v>
      </c>
      <c r="AS86" s="20" t="str">
        <f t="shared" si="28"/>
        <v>SA/DCS/S/017/2017</v>
      </c>
      <c r="AT86" s="10" t="str">
        <f t="shared" si="29"/>
        <v>Servicios de Difusión de Campaña de Predial y Descuentos 2017 y la de Sigue en le Juego</v>
      </c>
      <c r="AU86" s="93" t="s">
        <v>746</v>
      </c>
      <c r="AV86" s="10" t="s">
        <v>91</v>
      </c>
      <c r="AW86" s="21">
        <f t="shared" si="30"/>
        <v>60000</v>
      </c>
      <c r="AX86" s="21">
        <f t="shared" si="31"/>
        <v>60000</v>
      </c>
      <c r="AY86" s="27">
        <f t="shared" si="32"/>
        <v>42736</v>
      </c>
      <c r="AZ86" s="27">
        <f t="shared" si="33"/>
        <v>42766</v>
      </c>
      <c r="BA86" s="20" t="s">
        <v>424</v>
      </c>
    </row>
    <row r="87" spans="1:53" s="33" customFormat="1" ht="123.75" x14ac:dyDescent="0.2">
      <c r="B87" s="67">
        <v>2017</v>
      </c>
      <c r="C87" s="10" t="s">
        <v>130</v>
      </c>
      <c r="D87" s="10" t="s">
        <v>100</v>
      </c>
      <c r="E87" s="10" t="s">
        <v>100</v>
      </c>
      <c r="F87" s="10" t="s">
        <v>254</v>
      </c>
      <c r="G87" s="10" t="s">
        <v>86</v>
      </c>
      <c r="H87" s="10" t="s">
        <v>101</v>
      </c>
      <c r="I87" s="66">
        <v>2017</v>
      </c>
      <c r="J87" s="91" t="s">
        <v>736</v>
      </c>
      <c r="K87" s="11" t="s">
        <v>77</v>
      </c>
      <c r="L87" s="11" t="s">
        <v>78</v>
      </c>
      <c r="M87" s="13">
        <v>152000.01999999999</v>
      </c>
      <c r="N87" s="11" t="s">
        <v>425</v>
      </c>
      <c r="O87" s="11" t="s">
        <v>90</v>
      </c>
      <c r="P87" s="11" t="s">
        <v>94</v>
      </c>
      <c r="Q87" s="11" t="s">
        <v>87</v>
      </c>
      <c r="R87" s="26">
        <v>42736</v>
      </c>
      <c r="S87" s="26">
        <v>42766</v>
      </c>
      <c r="T87" s="11" t="s">
        <v>79</v>
      </c>
      <c r="U87" s="11" t="s">
        <v>80</v>
      </c>
      <c r="V87" s="11" t="s">
        <v>102</v>
      </c>
      <c r="W87" s="11" t="s">
        <v>103</v>
      </c>
      <c r="X87" s="11" t="s">
        <v>89</v>
      </c>
      <c r="Y87" s="10" t="s">
        <v>413</v>
      </c>
      <c r="Z87" s="28" t="s">
        <v>252</v>
      </c>
      <c r="AA87" s="28" t="s">
        <v>252</v>
      </c>
      <c r="AB87" s="28" t="s">
        <v>252</v>
      </c>
      <c r="AC87" s="10" t="str">
        <f t="shared" si="24"/>
        <v>Sociedad Editora de Michoacán S.A de C.V</v>
      </c>
      <c r="AD87" s="32" t="s">
        <v>414</v>
      </c>
      <c r="AE87" s="16" t="s">
        <v>104</v>
      </c>
      <c r="AF87" s="16" t="s">
        <v>253</v>
      </c>
      <c r="AG87" s="11" t="s">
        <v>255</v>
      </c>
      <c r="AH87" s="11" t="s">
        <v>81</v>
      </c>
      <c r="AI87" s="11" t="s">
        <v>81</v>
      </c>
      <c r="AJ87" s="11" t="s">
        <v>426</v>
      </c>
      <c r="AK87" s="17">
        <f t="shared" si="25"/>
        <v>152000.01999999999</v>
      </c>
      <c r="AL87" s="17">
        <f t="shared" si="34"/>
        <v>152000.01999999999</v>
      </c>
      <c r="AM87" s="17">
        <v>152000.01999999999</v>
      </c>
      <c r="AN87" s="11" t="s">
        <v>95</v>
      </c>
      <c r="AO87" s="29">
        <v>28942242.600000001</v>
      </c>
      <c r="AP87" s="30" t="s">
        <v>252</v>
      </c>
      <c r="AQ87" s="17">
        <f t="shared" si="26"/>
        <v>152000.01999999999</v>
      </c>
      <c r="AR87" s="27">
        <f t="shared" si="27"/>
        <v>42736</v>
      </c>
      <c r="AS87" s="20" t="str">
        <f t="shared" si="28"/>
        <v>SA/DCS/S/018/2017</v>
      </c>
      <c r="AT87" s="10" t="str">
        <f t="shared" si="29"/>
        <v>Servicios de Difusión de Campaña de Predial y Descuentos 2017 y la de Agua sin Aumento</v>
      </c>
      <c r="AU87" s="93" t="s">
        <v>746</v>
      </c>
      <c r="AV87" s="10" t="s">
        <v>91</v>
      </c>
      <c r="AW87" s="21">
        <f t="shared" si="30"/>
        <v>152000.01999999999</v>
      </c>
      <c r="AX87" s="21">
        <f t="shared" si="31"/>
        <v>152000.01999999999</v>
      </c>
      <c r="AY87" s="27">
        <f t="shared" si="32"/>
        <v>42736</v>
      </c>
      <c r="AZ87" s="27">
        <f t="shared" si="33"/>
        <v>42766</v>
      </c>
      <c r="BA87" s="20" t="s">
        <v>427</v>
      </c>
    </row>
    <row r="88" spans="1:53" s="34" customFormat="1" ht="123.75" x14ac:dyDescent="0.2">
      <c r="A88" s="33"/>
      <c r="B88" s="67">
        <v>2017</v>
      </c>
      <c r="C88" s="10" t="s">
        <v>130</v>
      </c>
      <c r="D88" s="10" t="s">
        <v>100</v>
      </c>
      <c r="E88" s="10" t="s">
        <v>100</v>
      </c>
      <c r="F88" s="10" t="s">
        <v>254</v>
      </c>
      <c r="G88" s="10" t="s">
        <v>86</v>
      </c>
      <c r="H88" s="10" t="s">
        <v>101</v>
      </c>
      <c r="I88" s="66">
        <v>2017</v>
      </c>
      <c r="J88" s="91" t="s">
        <v>736</v>
      </c>
      <c r="K88" s="11" t="s">
        <v>77</v>
      </c>
      <c r="L88" s="11" t="s">
        <v>78</v>
      </c>
      <c r="M88" s="13">
        <v>10000</v>
      </c>
      <c r="N88" s="11" t="s">
        <v>394</v>
      </c>
      <c r="O88" s="11" t="s">
        <v>90</v>
      </c>
      <c r="P88" s="11" t="s">
        <v>94</v>
      </c>
      <c r="Q88" s="11" t="s">
        <v>87</v>
      </c>
      <c r="R88" s="26">
        <v>42736</v>
      </c>
      <c r="S88" s="26">
        <v>42766</v>
      </c>
      <c r="T88" s="11" t="s">
        <v>79</v>
      </c>
      <c r="U88" s="11" t="s">
        <v>80</v>
      </c>
      <c r="V88" s="11" t="s">
        <v>102</v>
      </c>
      <c r="W88" s="11" t="s">
        <v>103</v>
      </c>
      <c r="X88" s="11" t="s">
        <v>89</v>
      </c>
      <c r="Y88" s="10" t="s">
        <v>252</v>
      </c>
      <c r="Z88" s="28" t="s">
        <v>429</v>
      </c>
      <c r="AA88" s="28" t="s">
        <v>430</v>
      </c>
      <c r="AB88" s="28" t="s">
        <v>431</v>
      </c>
      <c r="AC88" s="10" t="str">
        <f t="shared" si="24"/>
        <v>ND</v>
      </c>
      <c r="AD88" s="32" t="s">
        <v>432</v>
      </c>
      <c r="AE88" s="16" t="s">
        <v>104</v>
      </c>
      <c r="AF88" s="16" t="s">
        <v>253</v>
      </c>
      <c r="AG88" s="11" t="s">
        <v>255</v>
      </c>
      <c r="AH88" s="11" t="s">
        <v>81</v>
      </c>
      <c r="AI88" s="11" t="s">
        <v>81</v>
      </c>
      <c r="AJ88" s="11" t="s">
        <v>433</v>
      </c>
      <c r="AK88" s="17">
        <f t="shared" si="25"/>
        <v>10000</v>
      </c>
      <c r="AL88" s="17">
        <f t="shared" si="34"/>
        <v>10000</v>
      </c>
      <c r="AM88" s="17">
        <v>10000</v>
      </c>
      <c r="AN88" s="11" t="s">
        <v>95</v>
      </c>
      <c r="AO88" s="29">
        <v>28942242.600000001</v>
      </c>
      <c r="AP88" s="30" t="s">
        <v>252</v>
      </c>
      <c r="AQ88" s="17">
        <f t="shared" si="26"/>
        <v>10000</v>
      </c>
      <c r="AR88" s="27">
        <f t="shared" si="27"/>
        <v>42736</v>
      </c>
      <c r="AS88" s="20" t="str">
        <f t="shared" si="28"/>
        <v>SA/DCS/S/019/2017</v>
      </c>
      <c r="AT88" s="10" t="str">
        <f t="shared" si="29"/>
        <v>Servicios de Difusión de Campaña de Predial y Descuentos 2017</v>
      </c>
      <c r="AU88" s="93" t="s">
        <v>746</v>
      </c>
      <c r="AV88" s="10" t="s">
        <v>91</v>
      </c>
      <c r="AW88" s="21">
        <f t="shared" si="30"/>
        <v>10000</v>
      </c>
      <c r="AX88" s="21">
        <f t="shared" si="31"/>
        <v>10000</v>
      </c>
      <c r="AY88" s="27">
        <f t="shared" si="32"/>
        <v>42736</v>
      </c>
      <c r="AZ88" s="27">
        <f t="shared" si="33"/>
        <v>42766</v>
      </c>
      <c r="BA88" s="20" t="s">
        <v>434</v>
      </c>
    </row>
    <row r="89" spans="1:53" s="34" customFormat="1" ht="123.75" x14ac:dyDescent="0.2">
      <c r="A89" s="33"/>
      <c r="B89" s="67">
        <v>2017</v>
      </c>
      <c r="C89" s="10" t="s">
        <v>130</v>
      </c>
      <c r="D89" s="10" t="s">
        <v>100</v>
      </c>
      <c r="E89" s="10" t="s">
        <v>100</v>
      </c>
      <c r="F89" s="10" t="s">
        <v>254</v>
      </c>
      <c r="G89" s="10" t="s">
        <v>86</v>
      </c>
      <c r="H89" s="10" t="s">
        <v>101</v>
      </c>
      <c r="I89" s="66">
        <v>2017</v>
      </c>
      <c r="J89" s="91" t="s">
        <v>736</v>
      </c>
      <c r="K89" s="11" t="s">
        <v>77</v>
      </c>
      <c r="L89" s="11" t="s">
        <v>78</v>
      </c>
      <c r="M89" s="13">
        <v>89600</v>
      </c>
      <c r="N89" s="11" t="s">
        <v>406</v>
      </c>
      <c r="O89" s="11" t="s">
        <v>90</v>
      </c>
      <c r="P89" s="11" t="s">
        <v>94</v>
      </c>
      <c r="Q89" s="11" t="s">
        <v>87</v>
      </c>
      <c r="R89" s="26">
        <v>42736</v>
      </c>
      <c r="S89" s="26">
        <v>42766</v>
      </c>
      <c r="T89" s="11" t="s">
        <v>79</v>
      </c>
      <c r="U89" s="11" t="s">
        <v>80</v>
      </c>
      <c r="V89" s="11" t="s">
        <v>102</v>
      </c>
      <c r="W89" s="11" t="s">
        <v>103</v>
      </c>
      <c r="X89" s="11" t="s">
        <v>89</v>
      </c>
      <c r="Y89" s="10" t="s">
        <v>435</v>
      </c>
      <c r="Z89" s="28" t="s">
        <v>252</v>
      </c>
      <c r="AA89" s="28" t="s">
        <v>252</v>
      </c>
      <c r="AB89" s="28" t="s">
        <v>252</v>
      </c>
      <c r="AC89" s="10" t="str">
        <f t="shared" ref="AC89:AC120" si="35">Y89</f>
        <v>Televisión Marmor S.A de C.V</v>
      </c>
      <c r="AD89" s="32" t="s">
        <v>436</v>
      </c>
      <c r="AE89" s="16" t="s">
        <v>104</v>
      </c>
      <c r="AF89" s="16" t="s">
        <v>253</v>
      </c>
      <c r="AG89" s="11" t="s">
        <v>255</v>
      </c>
      <c r="AH89" s="11" t="s">
        <v>81</v>
      </c>
      <c r="AI89" s="11" t="s">
        <v>81</v>
      </c>
      <c r="AJ89" s="11" t="s">
        <v>437</v>
      </c>
      <c r="AK89" s="17">
        <f t="shared" ref="AK89:AK120" si="36">M89</f>
        <v>89600</v>
      </c>
      <c r="AL89" s="17">
        <f t="shared" si="34"/>
        <v>89600</v>
      </c>
      <c r="AM89" s="17">
        <v>89600</v>
      </c>
      <c r="AN89" s="11" t="s">
        <v>95</v>
      </c>
      <c r="AO89" s="29">
        <v>28942242.600000001</v>
      </c>
      <c r="AP89" s="30" t="s">
        <v>252</v>
      </c>
      <c r="AQ89" s="17">
        <f t="shared" ref="AQ89:AQ120" si="37">M89</f>
        <v>89600</v>
      </c>
      <c r="AR89" s="27">
        <f t="shared" ref="AR89:AR120" si="38">R89</f>
        <v>42736</v>
      </c>
      <c r="AS89" s="20" t="str">
        <f t="shared" ref="AS89:AS120" si="39">N89</f>
        <v>SA/DCS/S/023/2017</v>
      </c>
      <c r="AT89" s="10" t="str">
        <f t="shared" ref="AT89:AT120" si="40">AJ89</f>
        <v>Servicios de Difusión de Campañas Sigue en el Juego y Temporada de Frío</v>
      </c>
      <c r="AU89" s="93" t="s">
        <v>746</v>
      </c>
      <c r="AV89" s="10" t="s">
        <v>91</v>
      </c>
      <c r="AW89" s="21">
        <f t="shared" ref="AW89:AW120" si="41">M89</f>
        <v>89600</v>
      </c>
      <c r="AX89" s="21">
        <f t="shared" ref="AX89:AX120" si="42">AW89</f>
        <v>89600</v>
      </c>
      <c r="AY89" s="27">
        <f t="shared" ref="AY89:AY120" si="43">R89</f>
        <v>42736</v>
      </c>
      <c r="AZ89" s="27">
        <f t="shared" ref="AZ89:AZ120" si="44">S89</f>
        <v>42766</v>
      </c>
      <c r="BA89" s="20">
        <v>626</v>
      </c>
    </row>
    <row r="90" spans="1:53" s="34" customFormat="1" ht="123.75" x14ac:dyDescent="0.2">
      <c r="A90" s="33"/>
      <c r="B90" s="67">
        <v>2017</v>
      </c>
      <c r="C90" s="10" t="s">
        <v>130</v>
      </c>
      <c r="D90" s="10" t="s">
        <v>100</v>
      </c>
      <c r="E90" s="10" t="s">
        <v>100</v>
      </c>
      <c r="F90" s="10" t="s">
        <v>254</v>
      </c>
      <c r="G90" s="10" t="s">
        <v>86</v>
      </c>
      <c r="H90" s="10" t="s">
        <v>101</v>
      </c>
      <c r="I90" s="66">
        <v>2017</v>
      </c>
      <c r="J90" s="91" t="s">
        <v>736</v>
      </c>
      <c r="K90" s="11" t="s">
        <v>77</v>
      </c>
      <c r="L90" s="11" t="s">
        <v>78</v>
      </c>
      <c r="M90" s="13">
        <v>100000</v>
      </c>
      <c r="N90" s="11" t="s">
        <v>400</v>
      </c>
      <c r="O90" s="11" t="s">
        <v>90</v>
      </c>
      <c r="P90" s="11" t="s">
        <v>94</v>
      </c>
      <c r="Q90" s="11" t="s">
        <v>87</v>
      </c>
      <c r="R90" s="26">
        <v>42736</v>
      </c>
      <c r="S90" s="26">
        <v>42766</v>
      </c>
      <c r="T90" s="11" t="s">
        <v>79</v>
      </c>
      <c r="U90" s="11" t="s">
        <v>80</v>
      </c>
      <c r="V90" s="11" t="s">
        <v>102</v>
      </c>
      <c r="W90" s="11" t="s">
        <v>103</v>
      </c>
      <c r="X90" s="11" t="s">
        <v>89</v>
      </c>
      <c r="Y90" s="10" t="s">
        <v>197</v>
      </c>
      <c r="Z90" s="28" t="s">
        <v>252</v>
      </c>
      <c r="AA90" s="28" t="s">
        <v>252</v>
      </c>
      <c r="AB90" s="28" t="s">
        <v>252</v>
      </c>
      <c r="AC90" s="10" t="str">
        <f t="shared" si="35"/>
        <v>Servicios y Asesoria Publicitaria Siglo XXI S.A de C.V</v>
      </c>
      <c r="AD90" s="32" t="s">
        <v>198</v>
      </c>
      <c r="AE90" s="16" t="s">
        <v>104</v>
      </c>
      <c r="AF90" s="16" t="s">
        <v>253</v>
      </c>
      <c r="AG90" s="11" t="s">
        <v>255</v>
      </c>
      <c r="AH90" s="11" t="s">
        <v>81</v>
      </c>
      <c r="AI90" s="11" t="s">
        <v>81</v>
      </c>
      <c r="AJ90" s="11" t="s">
        <v>438</v>
      </c>
      <c r="AK90" s="17">
        <f t="shared" si="36"/>
        <v>100000</v>
      </c>
      <c r="AL90" s="17">
        <f t="shared" si="34"/>
        <v>100000</v>
      </c>
      <c r="AM90" s="17">
        <v>100000</v>
      </c>
      <c r="AN90" s="11" t="s">
        <v>95</v>
      </c>
      <c r="AO90" s="29">
        <v>28942242.600000001</v>
      </c>
      <c r="AP90" s="30" t="s">
        <v>252</v>
      </c>
      <c r="AQ90" s="17">
        <f t="shared" si="37"/>
        <v>100000</v>
      </c>
      <c r="AR90" s="27">
        <f t="shared" si="38"/>
        <v>42736</v>
      </c>
      <c r="AS90" s="20" t="str">
        <f t="shared" si="39"/>
        <v>SA/DCS/S/020/2017</v>
      </c>
      <c r="AT90" s="10" t="str">
        <f t="shared" si="40"/>
        <v>Servicios de Difusión de Campañas Sigue en el Juego, Temporada de Frío y Banner de Agua sin Aumento y Predial 2017</v>
      </c>
      <c r="AU90" s="93" t="s">
        <v>746</v>
      </c>
      <c r="AV90" s="10" t="s">
        <v>91</v>
      </c>
      <c r="AW90" s="21">
        <f t="shared" si="41"/>
        <v>100000</v>
      </c>
      <c r="AX90" s="21">
        <f t="shared" si="42"/>
        <v>100000</v>
      </c>
      <c r="AY90" s="27">
        <f t="shared" si="43"/>
        <v>42736</v>
      </c>
      <c r="AZ90" s="27">
        <f t="shared" si="44"/>
        <v>42766</v>
      </c>
      <c r="BA90" s="20">
        <v>99</v>
      </c>
    </row>
    <row r="91" spans="1:53" s="34" customFormat="1" ht="123.75" x14ac:dyDescent="0.2">
      <c r="A91" s="33"/>
      <c r="B91" s="67">
        <v>2017</v>
      </c>
      <c r="C91" s="10" t="s">
        <v>130</v>
      </c>
      <c r="D91" s="10" t="s">
        <v>100</v>
      </c>
      <c r="E91" s="10" t="s">
        <v>100</v>
      </c>
      <c r="F91" s="10" t="s">
        <v>254</v>
      </c>
      <c r="G91" s="10" t="s">
        <v>86</v>
      </c>
      <c r="H91" s="10" t="s">
        <v>101</v>
      </c>
      <c r="I91" s="66">
        <v>2017</v>
      </c>
      <c r="J91" s="91" t="s">
        <v>736</v>
      </c>
      <c r="K91" s="11" t="s">
        <v>77</v>
      </c>
      <c r="L91" s="11" t="s">
        <v>78</v>
      </c>
      <c r="M91" s="13">
        <v>34600</v>
      </c>
      <c r="N91" s="11" t="s">
        <v>439</v>
      </c>
      <c r="O91" s="11" t="s">
        <v>90</v>
      </c>
      <c r="P91" s="11" t="s">
        <v>94</v>
      </c>
      <c r="Q91" s="11" t="s">
        <v>87</v>
      </c>
      <c r="R91" s="26">
        <v>42736</v>
      </c>
      <c r="S91" s="26">
        <v>42766</v>
      </c>
      <c r="T91" s="11" t="s">
        <v>79</v>
      </c>
      <c r="U91" s="11" t="s">
        <v>80</v>
      </c>
      <c r="V91" s="11" t="s">
        <v>102</v>
      </c>
      <c r="W91" s="11" t="s">
        <v>103</v>
      </c>
      <c r="X91" s="11" t="s">
        <v>89</v>
      </c>
      <c r="Y91" s="10" t="s">
        <v>193</v>
      </c>
      <c r="Z91" s="28" t="s">
        <v>252</v>
      </c>
      <c r="AA91" s="28" t="s">
        <v>252</v>
      </c>
      <c r="AB91" s="28" t="s">
        <v>252</v>
      </c>
      <c r="AC91" s="10" t="str">
        <f t="shared" si="35"/>
        <v>Televisión de Michoacán S.A de C.V</v>
      </c>
      <c r="AD91" s="32" t="s">
        <v>194</v>
      </c>
      <c r="AE91" s="16" t="s">
        <v>104</v>
      </c>
      <c r="AF91" s="16" t="s">
        <v>253</v>
      </c>
      <c r="AG91" s="11" t="s">
        <v>255</v>
      </c>
      <c r="AH91" s="11" t="s">
        <v>81</v>
      </c>
      <c r="AI91" s="11" t="s">
        <v>81</v>
      </c>
      <c r="AJ91" s="11" t="s">
        <v>437</v>
      </c>
      <c r="AK91" s="17">
        <f t="shared" si="36"/>
        <v>34600</v>
      </c>
      <c r="AL91" s="17">
        <f t="shared" si="34"/>
        <v>34600</v>
      </c>
      <c r="AM91" s="17">
        <v>34600</v>
      </c>
      <c r="AN91" s="11" t="s">
        <v>95</v>
      </c>
      <c r="AO91" s="29">
        <v>28942242.600000001</v>
      </c>
      <c r="AP91" s="30" t="s">
        <v>252</v>
      </c>
      <c r="AQ91" s="17">
        <f t="shared" si="37"/>
        <v>34600</v>
      </c>
      <c r="AR91" s="27">
        <f t="shared" si="38"/>
        <v>42736</v>
      </c>
      <c r="AS91" s="20" t="str">
        <f t="shared" si="39"/>
        <v>SA/DCS/S/021/2017</v>
      </c>
      <c r="AT91" s="10" t="str">
        <f t="shared" si="40"/>
        <v>Servicios de Difusión de Campañas Sigue en el Juego y Temporada de Frío</v>
      </c>
      <c r="AU91" s="93" t="s">
        <v>746</v>
      </c>
      <c r="AV91" s="10" t="s">
        <v>91</v>
      </c>
      <c r="AW91" s="21">
        <f t="shared" si="41"/>
        <v>34600</v>
      </c>
      <c r="AX91" s="21">
        <f t="shared" si="42"/>
        <v>34600</v>
      </c>
      <c r="AY91" s="27">
        <f t="shared" si="43"/>
        <v>42736</v>
      </c>
      <c r="AZ91" s="27">
        <f t="shared" si="44"/>
        <v>42766</v>
      </c>
      <c r="BA91" s="20">
        <v>782</v>
      </c>
    </row>
    <row r="92" spans="1:53" s="34" customFormat="1" ht="157.5" customHeight="1" x14ac:dyDescent="0.2">
      <c r="A92" s="33"/>
      <c r="B92" s="67">
        <v>2017</v>
      </c>
      <c r="C92" s="10" t="s">
        <v>130</v>
      </c>
      <c r="D92" s="10" t="s">
        <v>100</v>
      </c>
      <c r="E92" s="10" t="s">
        <v>100</v>
      </c>
      <c r="F92" s="10" t="s">
        <v>254</v>
      </c>
      <c r="G92" s="10" t="s">
        <v>86</v>
      </c>
      <c r="H92" s="10" t="s">
        <v>101</v>
      </c>
      <c r="I92" s="66">
        <v>2017</v>
      </c>
      <c r="J92" s="91" t="s">
        <v>736</v>
      </c>
      <c r="K92" s="11" t="s">
        <v>77</v>
      </c>
      <c r="L92" s="11" t="s">
        <v>78</v>
      </c>
      <c r="M92" s="13">
        <v>195800</v>
      </c>
      <c r="N92" s="11" t="s">
        <v>440</v>
      </c>
      <c r="O92" s="11" t="s">
        <v>90</v>
      </c>
      <c r="P92" s="11" t="s">
        <v>94</v>
      </c>
      <c r="Q92" s="11" t="s">
        <v>87</v>
      </c>
      <c r="R92" s="26">
        <v>42736</v>
      </c>
      <c r="S92" s="26">
        <v>42766</v>
      </c>
      <c r="T92" s="11" t="s">
        <v>79</v>
      </c>
      <c r="U92" s="11" t="s">
        <v>80</v>
      </c>
      <c r="V92" s="11" t="s">
        <v>102</v>
      </c>
      <c r="W92" s="11" t="s">
        <v>103</v>
      </c>
      <c r="X92" s="11" t="s">
        <v>89</v>
      </c>
      <c r="Y92" s="10" t="s">
        <v>167</v>
      </c>
      <c r="Z92" s="28" t="s">
        <v>252</v>
      </c>
      <c r="AA92" s="28" t="s">
        <v>252</v>
      </c>
      <c r="AB92" s="28" t="s">
        <v>252</v>
      </c>
      <c r="AC92" s="10" t="str">
        <f t="shared" si="35"/>
        <v>Morelia Stereo S.A de C.V</v>
      </c>
      <c r="AD92" s="32" t="s">
        <v>168</v>
      </c>
      <c r="AE92" s="16" t="s">
        <v>104</v>
      </c>
      <c r="AF92" s="16" t="s">
        <v>253</v>
      </c>
      <c r="AG92" s="11" t="s">
        <v>255</v>
      </c>
      <c r="AH92" s="11" t="s">
        <v>81</v>
      </c>
      <c r="AI92" s="11" t="s">
        <v>81</v>
      </c>
      <c r="AJ92" s="11" t="s">
        <v>441</v>
      </c>
      <c r="AK92" s="17">
        <f t="shared" si="36"/>
        <v>195800</v>
      </c>
      <c r="AL92" s="17">
        <f t="shared" si="34"/>
        <v>195800</v>
      </c>
      <c r="AM92" s="17">
        <v>195800</v>
      </c>
      <c r="AN92" s="11" t="s">
        <v>95</v>
      </c>
      <c r="AO92" s="29">
        <v>28942242.600000001</v>
      </c>
      <c r="AP92" s="30" t="s">
        <v>252</v>
      </c>
      <c r="AQ92" s="17">
        <f t="shared" si="37"/>
        <v>195800</v>
      </c>
      <c r="AR92" s="27">
        <f t="shared" si="38"/>
        <v>42736</v>
      </c>
      <c r="AS92" s="20" t="str">
        <f t="shared" si="39"/>
        <v>SA/DCS/S/022/2017</v>
      </c>
      <c r="AT92" s="10" t="str">
        <f t="shared" si="40"/>
        <v>Servicios de Difusión de Campañas Sigue en el Juego y Camina tu Ciudad</v>
      </c>
      <c r="AU92" s="93" t="s">
        <v>746</v>
      </c>
      <c r="AV92" s="10" t="s">
        <v>91</v>
      </c>
      <c r="AW92" s="21">
        <f t="shared" si="41"/>
        <v>195800</v>
      </c>
      <c r="AX92" s="21">
        <f t="shared" si="42"/>
        <v>195800</v>
      </c>
      <c r="AY92" s="27">
        <f t="shared" si="43"/>
        <v>42736</v>
      </c>
      <c r="AZ92" s="27">
        <f t="shared" si="44"/>
        <v>42766</v>
      </c>
      <c r="BA92" s="20" t="s">
        <v>442</v>
      </c>
    </row>
    <row r="93" spans="1:53" s="34" customFormat="1" ht="112.5" customHeight="1" x14ac:dyDescent="0.2">
      <c r="A93" s="33"/>
      <c r="B93" s="67">
        <v>2017</v>
      </c>
      <c r="C93" s="10" t="s">
        <v>130</v>
      </c>
      <c r="D93" s="10" t="s">
        <v>100</v>
      </c>
      <c r="E93" s="10" t="s">
        <v>100</v>
      </c>
      <c r="F93" s="10" t="s">
        <v>254</v>
      </c>
      <c r="G93" s="10" t="s">
        <v>86</v>
      </c>
      <c r="H93" s="10" t="s">
        <v>101</v>
      </c>
      <c r="I93" s="66">
        <v>2017</v>
      </c>
      <c r="J93" s="91" t="s">
        <v>736</v>
      </c>
      <c r="K93" s="11" t="s">
        <v>77</v>
      </c>
      <c r="L93" s="11" t="s">
        <v>78</v>
      </c>
      <c r="M93" s="13">
        <v>200000</v>
      </c>
      <c r="N93" s="11" t="s">
        <v>443</v>
      </c>
      <c r="O93" s="11" t="s">
        <v>90</v>
      </c>
      <c r="P93" s="11" t="s">
        <v>94</v>
      </c>
      <c r="Q93" s="11" t="s">
        <v>87</v>
      </c>
      <c r="R93" s="26">
        <v>42736</v>
      </c>
      <c r="S93" s="26">
        <v>42766</v>
      </c>
      <c r="T93" s="11" t="s">
        <v>79</v>
      </c>
      <c r="U93" s="11" t="s">
        <v>80</v>
      </c>
      <c r="V93" s="11" t="s">
        <v>102</v>
      </c>
      <c r="W93" s="11" t="s">
        <v>103</v>
      </c>
      <c r="X93" s="11" t="s">
        <v>89</v>
      </c>
      <c r="Y93" s="10" t="s">
        <v>444</v>
      </c>
      <c r="Z93" s="28" t="s">
        <v>252</v>
      </c>
      <c r="AA93" s="28" t="s">
        <v>252</v>
      </c>
      <c r="AB93" s="28" t="s">
        <v>252</v>
      </c>
      <c r="AC93" s="10" t="str">
        <f t="shared" si="35"/>
        <v>Operdora y Editora del Bajio S.A de C.V</v>
      </c>
      <c r="AD93" s="32" t="s">
        <v>111</v>
      </c>
      <c r="AE93" s="16" t="s">
        <v>104</v>
      </c>
      <c r="AF93" s="16" t="s">
        <v>253</v>
      </c>
      <c r="AG93" s="11" t="s">
        <v>255</v>
      </c>
      <c r="AH93" s="11" t="s">
        <v>81</v>
      </c>
      <c r="AI93" s="11" t="s">
        <v>81</v>
      </c>
      <c r="AJ93" s="11" t="s">
        <v>445</v>
      </c>
      <c r="AK93" s="17">
        <f t="shared" si="36"/>
        <v>200000</v>
      </c>
      <c r="AL93" s="17">
        <f t="shared" si="34"/>
        <v>200000</v>
      </c>
      <c r="AM93" s="17">
        <v>200000</v>
      </c>
      <c r="AN93" s="11" t="s">
        <v>95</v>
      </c>
      <c r="AO93" s="29">
        <v>28942242.600000001</v>
      </c>
      <c r="AP93" s="30" t="s">
        <v>252</v>
      </c>
      <c r="AQ93" s="17">
        <f t="shared" si="37"/>
        <v>200000</v>
      </c>
      <c r="AR93" s="27">
        <f t="shared" si="38"/>
        <v>42736</v>
      </c>
      <c r="AS93" s="20" t="str">
        <f t="shared" si="39"/>
        <v>SA/DCS/S/024/2017</v>
      </c>
      <c r="AT93" s="10" t="str">
        <f t="shared" si="40"/>
        <v>Servicios de Difusión de Campañas Predial y Descuentos 2017, Agua sin Aumento y Sigue en el Juego.</v>
      </c>
      <c r="AU93" s="93" t="s">
        <v>746</v>
      </c>
      <c r="AV93" s="10" t="s">
        <v>91</v>
      </c>
      <c r="AW93" s="21">
        <f t="shared" si="41"/>
        <v>200000</v>
      </c>
      <c r="AX93" s="21">
        <f t="shared" si="42"/>
        <v>200000</v>
      </c>
      <c r="AY93" s="27">
        <f t="shared" si="43"/>
        <v>42736</v>
      </c>
      <c r="AZ93" s="27">
        <f t="shared" si="44"/>
        <v>42766</v>
      </c>
      <c r="BA93" s="20" t="s">
        <v>446</v>
      </c>
    </row>
    <row r="94" spans="1:53" s="34" customFormat="1" ht="96" customHeight="1" x14ac:dyDescent="0.2">
      <c r="A94" s="33"/>
      <c r="B94" s="67">
        <v>2017</v>
      </c>
      <c r="C94" s="10" t="s">
        <v>130</v>
      </c>
      <c r="D94" s="10" t="s">
        <v>100</v>
      </c>
      <c r="E94" s="10" t="s">
        <v>100</v>
      </c>
      <c r="F94" s="10" t="s">
        <v>254</v>
      </c>
      <c r="G94" s="10" t="s">
        <v>86</v>
      </c>
      <c r="H94" s="10" t="s">
        <v>101</v>
      </c>
      <c r="I94" s="66">
        <v>2017</v>
      </c>
      <c r="J94" s="91" t="s">
        <v>736</v>
      </c>
      <c r="K94" s="11" t="s">
        <v>77</v>
      </c>
      <c r="L94" s="11" t="s">
        <v>78</v>
      </c>
      <c r="M94" s="13">
        <v>30000</v>
      </c>
      <c r="N94" s="11" t="s">
        <v>447</v>
      </c>
      <c r="O94" s="11" t="s">
        <v>90</v>
      </c>
      <c r="P94" s="11" t="s">
        <v>94</v>
      </c>
      <c r="Q94" s="11" t="s">
        <v>87</v>
      </c>
      <c r="R94" s="26">
        <v>42736</v>
      </c>
      <c r="S94" s="26">
        <v>42766</v>
      </c>
      <c r="T94" s="11" t="s">
        <v>79</v>
      </c>
      <c r="U94" s="11" t="s">
        <v>80</v>
      </c>
      <c r="V94" s="11" t="s">
        <v>102</v>
      </c>
      <c r="W94" s="11" t="s">
        <v>103</v>
      </c>
      <c r="X94" s="11" t="s">
        <v>89</v>
      </c>
      <c r="Y94" s="28" t="s">
        <v>252</v>
      </c>
      <c r="Z94" s="28" t="s">
        <v>162</v>
      </c>
      <c r="AA94" s="28" t="s">
        <v>163</v>
      </c>
      <c r="AB94" s="28" t="s">
        <v>164</v>
      </c>
      <c r="AC94" s="10" t="str">
        <f t="shared" si="35"/>
        <v>ND</v>
      </c>
      <c r="AD94" s="32" t="s">
        <v>165</v>
      </c>
      <c r="AE94" s="16" t="s">
        <v>104</v>
      </c>
      <c r="AF94" s="16" t="s">
        <v>253</v>
      </c>
      <c r="AG94" s="11" t="s">
        <v>255</v>
      </c>
      <c r="AH94" s="11" t="s">
        <v>81</v>
      </c>
      <c r="AI94" s="11" t="s">
        <v>81</v>
      </c>
      <c r="AJ94" s="11" t="s">
        <v>448</v>
      </c>
      <c r="AK94" s="17">
        <f t="shared" si="36"/>
        <v>30000</v>
      </c>
      <c r="AL94" s="17">
        <f t="shared" si="34"/>
        <v>30000</v>
      </c>
      <c r="AM94" s="17">
        <v>30000</v>
      </c>
      <c r="AN94" s="11" t="s">
        <v>95</v>
      </c>
      <c r="AO94" s="29">
        <v>28942242.600000001</v>
      </c>
      <c r="AP94" s="30" t="s">
        <v>252</v>
      </c>
      <c r="AQ94" s="17">
        <f t="shared" si="37"/>
        <v>30000</v>
      </c>
      <c r="AR94" s="27">
        <f t="shared" si="38"/>
        <v>42736</v>
      </c>
      <c r="AS94" s="20" t="str">
        <f t="shared" si="39"/>
        <v>SA/DCS/S/036/2017</v>
      </c>
      <c r="AT94" s="10" t="str">
        <f t="shared" si="40"/>
        <v>Servicios de Difusión de Campañ Sigue en el Juego.</v>
      </c>
      <c r="AU94" s="93" t="s">
        <v>746</v>
      </c>
      <c r="AV94" s="10" t="s">
        <v>91</v>
      </c>
      <c r="AW94" s="21">
        <f t="shared" si="41"/>
        <v>30000</v>
      </c>
      <c r="AX94" s="21">
        <f t="shared" si="42"/>
        <v>30000</v>
      </c>
      <c r="AY94" s="27">
        <f t="shared" si="43"/>
        <v>42736</v>
      </c>
      <c r="AZ94" s="27">
        <f t="shared" si="44"/>
        <v>42766</v>
      </c>
      <c r="BA94" s="20">
        <v>128</v>
      </c>
    </row>
    <row r="95" spans="1:53" s="34" customFormat="1" ht="123.75" x14ac:dyDescent="0.2">
      <c r="A95" s="33"/>
      <c r="B95" s="67">
        <v>2017</v>
      </c>
      <c r="C95" s="10" t="s">
        <v>130</v>
      </c>
      <c r="D95" s="10" t="s">
        <v>100</v>
      </c>
      <c r="E95" s="10" t="s">
        <v>100</v>
      </c>
      <c r="F95" s="10" t="s">
        <v>254</v>
      </c>
      <c r="G95" s="10" t="s">
        <v>86</v>
      </c>
      <c r="H95" s="10" t="s">
        <v>101</v>
      </c>
      <c r="I95" s="66">
        <v>2017</v>
      </c>
      <c r="J95" s="91" t="s">
        <v>736</v>
      </c>
      <c r="K95" s="11" t="s">
        <v>77</v>
      </c>
      <c r="L95" s="11" t="s">
        <v>78</v>
      </c>
      <c r="M95" s="13">
        <v>100000</v>
      </c>
      <c r="N95" s="11" t="s">
        <v>725</v>
      </c>
      <c r="O95" s="11" t="s">
        <v>90</v>
      </c>
      <c r="P95" s="11" t="s">
        <v>94</v>
      </c>
      <c r="Q95" s="11" t="s">
        <v>87</v>
      </c>
      <c r="R95" s="26">
        <v>42736</v>
      </c>
      <c r="S95" s="26">
        <v>42766</v>
      </c>
      <c r="T95" s="11" t="s">
        <v>79</v>
      </c>
      <c r="U95" s="11" t="s">
        <v>80</v>
      </c>
      <c r="V95" s="11" t="s">
        <v>102</v>
      </c>
      <c r="W95" s="11" t="s">
        <v>103</v>
      </c>
      <c r="X95" s="11" t="s">
        <v>89</v>
      </c>
      <c r="Y95" s="10" t="s">
        <v>132</v>
      </c>
      <c r="Z95" s="28" t="s">
        <v>252</v>
      </c>
      <c r="AA95" s="28" t="s">
        <v>252</v>
      </c>
      <c r="AB95" s="28" t="s">
        <v>252</v>
      </c>
      <c r="AC95" s="10" t="str">
        <f t="shared" si="35"/>
        <v>Casa Editorial ABC de Michoacán S.A de C.V</v>
      </c>
      <c r="AD95" s="32" t="s">
        <v>133</v>
      </c>
      <c r="AE95" s="16" t="s">
        <v>104</v>
      </c>
      <c r="AF95" s="16" t="s">
        <v>253</v>
      </c>
      <c r="AG95" s="11" t="s">
        <v>255</v>
      </c>
      <c r="AH95" s="11" t="s">
        <v>81</v>
      </c>
      <c r="AI95" s="11" t="s">
        <v>81</v>
      </c>
      <c r="AJ95" s="11" t="s">
        <v>449</v>
      </c>
      <c r="AK95" s="17">
        <f t="shared" si="36"/>
        <v>100000</v>
      </c>
      <c r="AL95" s="17">
        <f t="shared" si="34"/>
        <v>100000</v>
      </c>
      <c r="AM95" s="17">
        <v>100000</v>
      </c>
      <c r="AN95" s="11" t="s">
        <v>95</v>
      </c>
      <c r="AO95" s="29">
        <v>28942242.600000001</v>
      </c>
      <c r="AP95" s="30" t="s">
        <v>252</v>
      </c>
      <c r="AQ95" s="17">
        <f t="shared" si="37"/>
        <v>100000</v>
      </c>
      <c r="AR95" s="27">
        <f t="shared" si="38"/>
        <v>42736</v>
      </c>
      <c r="AS95" s="20" t="str">
        <f t="shared" si="39"/>
        <v>SA/DCS/S/041/2017 B</v>
      </c>
      <c r="AT95" s="10" t="str">
        <f t="shared" si="40"/>
        <v>Servicios de Difusión de Campañas Predial y Descuentos 2017 y Agua sin Aumento</v>
      </c>
      <c r="AU95" s="93" t="s">
        <v>746</v>
      </c>
      <c r="AV95" s="10" t="s">
        <v>91</v>
      </c>
      <c r="AW95" s="21">
        <f t="shared" si="41"/>
        <v>100000</v>
      </c>
      <c r="AX95" s="21">
        <f t="shared" si="42"/>
        <v>100000</v>
      </c>
      <c r="AY95" s="27">
        <f t="shared" si="43"/>
        <v>42736</v>
      </c>
      <c r="AZ95" s="27">
        <f t="shared" si="44"/>
        <v>42766</v>
      </c>
      <c r="BA95" s="20" t="s">
        <v>450</v>
      </c>
    </row>
    <row r="96" spans="1:53" s="34" customFormat="1" ht="123.75" x14ac:dyDescent="0.2">
      <c r="A96" s="33"/>
      <c r="B96" s="67">
        <v>2017</v>
      </c>
      <c r="C96" s="10" t="s">
        <v>130</v>
      </c>
      <c r="D96" s="10" t="s">
        <v>100</v>
      </c>
      <c r="E96" s="10" t="s">
        <v>100</v>
      </c>
      <c r="F96" s="10" t="s">
        <v>254</v>
      </c>
      <c r="G96" s="10" t="s">
        <v>86</v>
      </c>
      <c r="H96" s="10" t="s">
        <v>101</v>
      </c>
      <c r="I96" s="66">
        <v>2017</v>
      </c>
      <c r="J96" s="91" t="s">
        <v>736</v>
      </c>
      <c r="K96" s="11" t="s">
        <v>77</v>
      </c>
      <c r="L96" s="11" t="s">
        <v>78</v>
      </c>
      <c r="M96" s="13">
        <v>60000</v>
      </c>
      <c r="N96" s="11" t="s">
        <v>451</v>
      </c>
      <c r="O96" s="11" t="s">
        <v>90</v>
      </c>
      <c r="P96" s="11" t="s">
        <v>94</v>
      </c>
      <c r="Q96" s="11" t="s">
        <v>87</v>
      </c>
      <c r="R96" s="26">
        <v>42736</v>
      </c>
      <c r="S96" s="26">
        <v>42766</v>
      </c>
      <c r="T96" s="11" t="s">
        <v>79</v>
      </c>
      <c r="U96" s="11" t="s">
        <v>80</v>
      </c>
      <c r="V96" s="11" t="s">
        <v>102</v>
      </c>
      <c r="W96" s="11" t="s">
        <v>103</v>
      </c>
      <c r="X96" s="11" t="s">
        <v>89</v>
      </c>
      <c r="Y96" s="28" t="s">
        <v>252</v>
      </c>
      <c r="Z96" s="28" t="s">
        <v>388</v>
      </c>
      <c r="AA96" s="28" t="s">
        <v>452</v>
      </c>
      <c r="AB96" s="28" t="s">
        <v>390</v>
      </c>
      <c r="AC96" s="10" t="str">
        <f t="shared" si="35"/>
        <v>ND</v>
      </c>
      <c r="AD96" s="32" t="s">
        <v>391</v>
      </c>
      <c r="AE96" s="16" t="s">
        <v>104</v>
      </c>
      <c r="AF96" s="16" t="s">
        <v>253</v>
      </c>
      <c r="AG96" s="11" t="s">
        <v>255</v>
      </c>
      <c r="AH96" s="11" t="s">
        <v>81</v>
      </c>
      <c r="AI96" s="11" t="s">
        <v>81</v>
      </c>
      <c r="AJ96" s="11" t="s">
        <v>453</v>
      </c>
      <c r="AK96" s="17">
        <f t="shared" si="36"/>
        <v>60000</v>
      </c>
      <c r="AL96" s="17">
        <f t="shared" si="34"/>
        <v>60000</v>
      </c>
      <c r="AM96" s="17">
        <v>60000</v>
      </c>
      <c r="AN96" s="11" t="s">
        <v>95</v>
      </c>
      <c r="AO96" s="29">
        <v>28942242.600000001</v>
      </c>
      <c r="AP96" s="30" t="s">
        <v>252</v>
      </c>
      <c r="AQ96" s="17">
        <f t="shared" si="37"/>
        <v>60000</v>
      </c>
      <c r="AR96" s="27">
        <f t="shared" si="38"/>
        <v>42736</v>
      </c>
      <c r="AS96" s="20" t="str">
        <f t="shared" si="39"/>
        <v>SA/DCS/S/034/2017</v>
      </c>
      <c r="AT96" s="10" t="str">
        <f t="shared" si="40"/>
        <v>Servicios de Difusión de las Actividades de Obras Públicas del Ayuntamiento de Morelia en Enero de 2017.</v>
      </c>
      <c r="AU96" s="93" t="s">
        <v>746</v>
      </c>
      <c r="AV96" s="10" t="s">
        <v>91</v>
      </c>
      <c r="AW96" s="21">
        <f t="shared" si="41"/>
        <v>60000</v>
      </c>
      <c r="AX96" s="21">
        <f t="shared" si="42"/>
        <v>60000</v>
      </c>
      <c r="AY96" s="27">
        <f t="shared" si="43"/>
        <v>42736</v>
      </c>
      <c r="AZ96" s="27">
        <f t="shared" si="44"/>
        <v>42766</v>
      </c>
      <c r="BA96" s="20">
        <v>114</v>
      </c>
    </row>
    <row r="97" spans="1:53" s="34" customFormat="1" ht="123.75" x14ac:dyDescent="0.2">
      <c r="A97" s="33"/>
      <c r="B97" s="67">
        <v>2017</v>
      </c>
      <c r="C97" s="10" t="s">
        <v>130</v>
      </c>
      <c r="D97" s="10" t="s">
        <v>100</v>
      </c>
      <c r="E97" s="10" t="s">
        <v>100</v>
      </c>
      <c r="F97" s="10" t="s">
        <v>254</v>
      </c>
      <c r="G97" s="10" t="s">
        <v>86</v>
      </c>
      <c r="H97" s="10" t="s">
        <v>101</v>
      </c>
      <c r="I97" s="66">
        <v>2017</v>
      </c>
      <c r="J97" s="91" t="s">
        <v>736</v>
      </c>
      <c r="K97" s="11" t="s">
        <v>77</v>
      </c>
      <c r="L97" s="11" t="s">
        <v>78</v>
      </c>
      <c r="M97" s="13">
        <v>150000</v>
      </c>
      <c r="N97" s="11" t="s">
        <v>454</v>
      </c>
      <c r="O97" s="11" t="s">
        <v>90</v>
      </c>
      <c r="P97" s="11" t="s">
        <v>94</v>
      </c>
      <c r="Q97" s="11" t="s">
        <v>87</v>
      </c>
      <c r="R97" s="26">
        <v>42736</v>
      </c>
      <c r="S97" s="26">
        <v>42766</v>
      </c>
      <c r="T97" s="11" t="s">
        <v>79</v>
      </c>
      <c r="U97" s="11" t="s">
        <v>80</v>
      </c>
      <c r="V97" s="11" t="s">
        <v>102</v>
      </c>
      <c r="W97" s="11" t="s">
        <v>103</v>
      </c>
      <c r="X97" s="11" t="s">
        <v>89</v>
      </c>
      <c r="Y97" s="10" t="s">
        <v>227</v>
      </c>
      <c r="Z97" s="28" t="s">
        <v>252</v>
      </c>
      <c r="AA97" s="28" t="s">
        <v>252</v>
      </c>
      <c r="AB97" s="28" t="s">
        <v>252</v>
      </c>
      <c r="AC97" s="10" t="str">
        <f t="shared" si="35"/>
        <v>Grupo la Voz del Viento S.A de C.V</v>
      </c>
      <c r="AD97" s="32" t="s">
        <v>228</v>
      </c>
      <c r="AE97" s="16" t="s">
        <v>104</v>
      </c>
      <c r="AF97" s="16" t="s">
        <v>253</v>
      </c>
      <c r="AG97" s="11" t="s">
        <v>255</v>
      </c>
      <c r="AH97" s="11" t="s">
        <v>81</v>
      </c>
      <c r="AI97" s="11" t="s">
        <v>81</v>
      </c>
      <c r="AJ97" s="11" t="s">
        <v>455</v>
      </c>
      <c r="AK97" s="17">
        <f t="shared" si="36"/>
        <v>150000</v>
      </c>
      <c r="AL97" s="17">
        <f t="shared" si="34"/>
        <v>150000</v>
      </c>
      <c r="AM97" s="17">
        <v>150000</v>
      </c>
      <c r="AN97" s="11" t="s">
        <v>95</v>
      </c>
      <c r="AO97" s="29">
        <v>28942242.600000001</v>
      </c>
      <c r="AP97" s="30" t="s">
        <v>252</v>
      </c>
      <c r="AQ97" s="17">
        <f t="shared" si="37"/>
        <v>150000</v>
      </c>
      <c r="AR97" s="27">
        <f t="shared" si="38"/>
        <v>42736</v>
      </c>
      <c r="AS97" s="20" t="str">
        <f t="shared" si="39"/>
        <v>SA/DCS/S/015/2017</v>
      </c>
      <c r="AT97" s="10" t="str">
        <f t="shared" si="40"/>
        <v>Servicios de Difusión de Campañas Predial y Descuentos 2017 y Sigue en el Juego 2017</v>
      </c>
      <c r="AU97" s="93" t="s">
        <v>746</v>
      </c>
      <c r="AV97" s="10" t="s">
        <v>91</v>
      </c>
      <c r="AW97" s="21">
        <f t="shared" si="41"/>
        <v>150000</v>
      </c>
      <c r="AX97" s="21">
        <f t="shared" si="42"/>
        <v>150000</v>
      </c>
      <c r="AY97" s="27">
        <f t="shared" si="43"/>
        <v>42736</v>
      </c>
      <c r="AZ97" s="27">
        <f t="shared" si="44"/>
        <v>42766</v>
      </c>
      <c r="BA97" s="20" t="s">
        <v>456</v>
      </c>
    </row>
    <row r="98" spans="1:53" s="33" customFormat="1" ht="123.75" x14ac:dyDescent="0.2">
      <c r="B98" s="67">
        <v>2017</v>
      </c>
      <c r="C98" s="10" t="s">
        <v>130</v>
      </c>
      <c r="D98" s="10" t="s">
        <v>100</v>
      </c>
      <c r="E98" s="10" t="s">
        <v>100</v>
      </c>
      <c r="F98" s="10" t="s">
        <v>254</v>
      </c>
      <c r="G98" s="10" t="s">
        <v>86</v>
      </c>
      <c r="H98" s="10" t="s">
        <v>101</v>
      </c>
      <c r="I98" s="66">
        <v>2017</v>
      </c>
      <c r="J98" s="91" t="s">
        <v>736</v>
      </c>
      <c r="K98" s="11" t="s">
        <v>77</v>
      </c>
      <c r="L98" s="11" t="s">
        <v>78</v>
      </c>
      <c r="M98" s="13">
        <v>160000.01</v>
      </c>
      <c r="N98" s="11" t="s">
        <v>727</v>
      </c>
      <c r="O98" s="11" t="s">
        <v>90</v>
      </c>
      <c r="P98" s="11" t="s">
        <v>94</v>
      </c>
      <c r="Q98" s="11" t="s">
        <v>87</v>
      </c>
      <c r="R98" s="26">
        <v>42767</v>
      </c>
      <c r="S98" s="26">
        <v>42794</v>
      </c>
      <c r="T98" s="11" t="s">
        <v>79</v>
      </c>
      <c r="U98" s="11" t="s">
        <v>80</v>
      </c>
      <c r="V98" s="11" t="s">
        <v>102</v>
      </c>
      <c r="W98" s="11" t="s">
        <v>103</v>
      </c>
      <c r="X98" s="11" t="s">
        <v>89</v>
      </c>
      <c r="Y98" s="10" t="s">
        <v>108</v>
      </c>
      <c r="Z98" s="28" t="s">
        <v>252</v>
      </c>
      <c r="AA98" s="28" t="s">
        <v>252</v>
      </c>
      <c r="AB98" s="28" t="s">
        <v>252</v>
      </c>
      <c r="AC98" s="10" t="str">
        <f t="shared" si="35"/>
        <v>Medio Entertainment S.A de C.V</v>
      </c>
      <c r="AD98" s="32" t="s">
        <v>107</v>
      </c>
      <c r="AE98" s="16" t="s">
        <v>104</v>
      </c>
      <c r="AF98" s="16" t="s">
        <v>253</v>
      </c>
      <c r="AG98" s="11" t="s">
        <v>255</v>
      </c>
      <c r="AH98" s="11" t="s">
        <v>81</v>
      </c>
      <c r="AI98" s="11" t="s">
        <v>81</v>
      </c>
      <c r="AJ98" s="11" t="s">
        <v>457</v>
      </c>
      <c r="AK98" s="17">
        <f t="shared" si="36"/>
        <v>160000.01</v>
      </c>
      <c r="AL98" s="17">
        <f t="shared" si="34"/>
        <v>160000.01</v>
      </c>
      <c r="AM98" s="17">
        <v>160000.01</v>
      </c>
      <c r="AN98" s="11" t="s">
        <v>95</v>
      </c>
      <c r="AO98" s="29">
        <v>28942242.600000001</v>
      </c>
      <c r="AP98" s="30" t="s">
        <v>252</v>
      </c>
      <c r="AQ98" s="17">
        <f t="shared" si="37"/>
        <v>160000.01</v>
      </c>
      <c r="AR98" s="27">
        <f t="shared" si="38"/>
        <v>42767</v>
      </c>
      <c r="AS98" s="20" t="str">
        <f t="shared" si="39"/>
        <v>SA/DCS/S/042/2017 A</v>
      </c>
      <c r="AT98" s="10" t="str">
        <f t="shared" si="40"/>
        <v>Servicios de Difusión de  la Campaña "Pago Anticipado de Predial y Descuentos".</v>
      </c>
      <c r="AU98" s="93" t="s">
        <v>746</v>
      </c>
      <c r="AV98" s="10" t="s">
        <v>91</v>
      </c>
      <c r="AW98" s="21">
        <f t="shared" si="41"/>
        <v>160000.01</v>
      </c>
      <c r="AX98" s="21">
        <f t="shared" si="42"/>
        <v>160000.01</v>
      </c>
      <c r="AY98" s="27">
        <f t="shared" si="43"/>
        <v>42767</v>
      </c>
      <c r="AZ98" s="27">
        <f t="shared" si="44"/>
        <v>42794</v>
      </c>
      <c r="BA98" s="20" t="s">
        <v>458</v>
      </c>
    </row>
    <row r="99" spans="1:53" s="33" customFormat="1" ht="123.75" x14ac:dyDescent="0.2">
      <c r="B99" s="67">
        <v>2017</v>
      </c>
      <c r="C99" s="10" t="s">
        <v>130</v>
      </c>
      <c r="D99" s="10" t="s">
        <v>100</v>
      </c>
      <c r="E99" s="10" t="s">
        <v>100</v>
      </c>
      <c r="F99" s="10" t="s">
        <v>254</v>
      </c>
      <c r="G99" s="10" t="s">
        <v>86</v>
      </c>
      <c r="H99" s="10" t="s">
        <v>101</v>
      </c>
      <c r="I99" s="66">
        <v>2017</v>
      </c>
      <c r="J99" s="91" t="s">
        <v>736</v>
      </c>
      <c r="K99" s="11" t="s">
        <v>77</v>
      </c>
      <c r="L99" s="11" t="s">
        <v>78</v>
      </c>
      <c r="M99" s="13">
        <v>70000</v>
      </c>
      <c r="N99" s="11" t="s">
        <v>459</v>
      </c>
      <c r="O99" s="11" t="s">
        <v>90</v>
      </c>
      <c r="P99" s="11" t="s">
        <v>94</v>
      </c>
      <c r="Q99" s="11" t="s">
        <v>87</v>
      </c>
      <c r="R99" s="26">
        <v>42736</v>
      </c>
      <c r="S99" s="26">
        <v>42766</v>
      </c>
      <c r="T99" s="11" t="s">
        <v>79</v>
      </c>
      <c r="U99" s="11" t="s">
        <v>80</v>
      </c>
      <c r="V99" s="11" t="s">
        <v>102</v>
      </c>
      <c r="W99" s="11" t="s">
        <v>103</v>
      </c>
      <c r="X99" s="11" t="s">
        <v>89</v>
      </c>
      <c r="Y99" s="10" t="s">
        <v>460</v>
      </c>
      <c r="Z99" s="28" t="s">
        <v>252</v>
      </c>
      <c r="AA99" s="28" t="s">
        <v>252</v>
      </c>
      <c r="AB99" s="28" t="s">
        <v>252</v>
      </c>
      <c r="AC99" s="10" t="str">
        <f t="shared" si="35"/>
        <v>Media TV Comunicaciones Michoacán S.A de C:V</v>
      </c>
      <c r="AD99" s="32" t="s">
        <v>209</v>
      </c>
      <c r="AE99" s="16" t="s">
        <v>104</v>
      </c>
      <c r="AF99" s="16" t="s">
        <v>253</v>
      </c>
      <c r="AG99" s="11" t="s">
        <v>255</v>
      </c>
      <c r="AH99" s="11" t="s">
        <v>81</v>
      </c>
      <c r="AI99" s="11" t="s">
        <v>81</v>
      </c>
      <c r="AJ99" s="11" t="s">
        <v>461</v>
      </c>
      <c r="AK99" s="17">
        <f t="shared" si="36"/>
        <v>70000</v>
      </c>
      <c r="AL99" s="17">
        <f t="shared" si="34"/>
        <v>70000</v>
      </c>
      <c r="AM99" s="17">
        <v>70000</v>
      </c>
      <c r="AN99" s="11" t="s">
        <v>95</v>
      </c>
      <c r="AO99" s="29">
        <v>28942242.600000001</v>
      </c>
      <c r="AP99" s="30" t="s">
        <v>252</v>
      </c>
      <c r="AQ99" s="17">
        <f t="shared" si="37"/>
        <v>70000</v>
      </c>
      <c r="AR99" s="27">
        <f t="shared" si="38"/>
        <v>42736</v>
      </c>
      <c r="AS99" s="20" t="str">
        <f t="shared" si="39"/>
        <v>SA/DCS/S/026/2017</v>
      </c>
      <c r="AT99" s="10" t="str">
        <f t="shared" si="40"/>
        <v>Servicios de Difusión de Campañas "Predial y Descuentos 2017" y "Sigue en el Juego 2017"</v>
      </c>
      <c r="AU99" s="93" t="s">
        <v>746</v>
      </c>
      <c r="AV99" s="10" t="s">
        <v>91</v>
      </c>
      <c r="AW99" s="21">
        <f t="shared" si="41"/>
        <v>70000</v>
      </c>
      <c r="AX99" s="21">
        <f t="shared" si="42"/>
        <v>70000</v>
      </c>
      <c r="AY99" s="27">
        <f t="shared" si="43"/>
        <v>42736</v>
      </c>
      <c r="AZ99" s="27">
        <f t="shared" si="44"/>
        <v>42766</v>
      </c>
      <c r="BA99" s="20">
        <v>157</v>
      </c>
    </row>
    <row r="100" spans="1:53" s="33" customFormat="1" ht="123.75" x14ac:dyDescent="0.2">
      <c r="B100" s="67">
        <v>2017</v>
      </c>
      <c r="C100" s="10" t="s">
        <v>130</v>
      </c>
      <c r="D100" s="10" t="s">
        <v>100</v>
      </c>
      <c r="E100" s="10" t="s">
        <v>100</v>
      </c>
      <c r="F100" s="10" t="s">
        <v>254</v>
      </c>
      <c r="G100" s="10" t="s">
        <v>86</v>
      </c>
      <c r="H100" s="10" t="s">
        <v>101</v>
      </c>
      <c r="I100" s="66">
        <v>2017</v>
      </c>
      <c r="J100" s="91" t="s">
        <v>736</v>
      </c>
      <c r="K100" s="11" t="s">
        <v>77</v>
      </c>
      <c r="L100" s="11" t="s">
        <v>78</v>
      </c>
      <c r="M100" s="13">
        <v>235000</v>
      </c>
      <c r="N100" s="11" t="s">
        <v>462</v>
      </c>
      <c r="O100" s="11" t="s">
        <v>90</v>
      </c>
      <c r="P100" s="11" t="s">
        <v>94</v>
      </c>
      <c r="Q100" s="11" t="s">
        <v>87</v>
      </c>
      <c r="R100" s="26">
        <v>42736</v>
      </c>
      <c r="S100" s="26">
        <v>42766</v>
      </c>
      <c r="T100" s="11" t="s">
        <v>79</v>
      </c>
      <c r="U100" s="11" t="s">
        <v>80</v>
      </c>
      <c r="V100" s="11" t="s">
        <v>102</v>
      </c>
      <c r="W100" s="11" t="s">
        <v>103</v>
      </c>
      <c r="X100" s="11" t="s">
        <v>89</v>
      </c>
      <c r="Y100" s="10" t="s">
        <v>300</v>
      </c>
      <c r="Z100" s="28" t="s">
        <v>252</v>
      </c>
      <c r="AA100" s="28" t="s">
        <v>252</v>
      </c>
      <c r="AB100" s="28" t="s">
        <v>252</v>
      </c>
      <c r="AC100" s="10" t="str">
        <f t="shared" si="35"/>
        <v>La Voz de Michoacán S.A de C.V</v>
      </c>
      <c r="AD100" s="32" t="s">
        <v>124</v>
      </c>
      <c r="AE100" s="16" t="s">
        <v>104</v>
      </c>
      <c r="AF100" s="16" t="s">
        <v>253</v>
      </c>
      <c r="AG100" s="11" t="s">
        <v>255</v>
      </c>
      <c r="AH100" s="11" t="s">
        <v>81</v>
      </c>
      <c r="AI100" s="11" t="s">
        <v>81</v>
      </c>
      <c r="AJ100" s="11" t="s">
        <v>463</v>
      </c>
      <c r="AK100" s="17">
        <f t="shared" si="36"/>
        <v>235000</v>
      </c>
      <c r="AL100" s="17">
        <f t="shared" si="34"/>
        <v>235000</v>
      </c>
      <c r="AM100" s="17">
        <v>235000</v>
      </c>
      <c r="AN100" s="11" t="s">
        <v>95</v>
      </c>
      <c r="AO100" s="29">
        <v>28942242.600000001</v>
      </c>
      <c r="AP100" s="30" t="s">
        <v>252</v>
      </c>
      <c r="AQ100" s="17">
        <f t="shared" si="37"/>
        <v>235000</v>
      </c>
      <c r="AR100" s="27">
        <f t="shared" si="38"/>
        <v>42736</v>
      </c>
      <c r="AS100" s="20" t="str">
        <f t="shared" si="39"/>
        <v>SA/DCS/S/038/2017</v>
      </c>
      <c r="AT100" s="10" t="str">
        <f t="shared" si="40"/>
        <v>Servicios de Difusión de las Campañas de "Sigue en el Juego" y "Evita Accidentes" 2017</v>
      </c>
      <c r="AU100" s="93" t="s">
        <v>746</v>
      </c>
      <c r="AV100" s="10" t="s">
        <v>91</v>
      </c>
      <c r="AW100" s="21">
        <f t="shared" si="41"/>
        <v>235000</v>
      </c>
      <c r="AX100" s="21">
        <f t="shared" si="42"/>
        <v>235000</v>
      </c>
      <c r="AY100" s="27">
        <f t="shared" si="43"/>
        <v>42736</v>
      </c>
      <c r="AZ100" s="27">
        <f t="shared" si="44"/>
        <v>42766</v>
      </c>
      <c r="BA100" s="20" t="s">
        <v>464</v>
      </c>
    </row>
    <row r="101" spans="1:53" s="33" customFormat="1" ht="123.75" x14ac:dyDescent="0.2">
      <c r="B101" s="67">
        <v>2017</v>
      </c>
      <c r="C101" s="10" t="s">
        <v>130</v>
      </c>
      <c r="D101" s="10" t="s">
        <v>100</v>
      </c>
      <c r="E101" s="10" t="s">
        <v>100</v>
      </c>
      <c r="F101" s="10" t="s">
        <v>254</v>
      </c>
      <c r="G101" s="10" t="s">
        <v>86</v>
      </c>
      <c r="H101" s="10" t="s">
        <v>101</v>
      </c>
      <c r="I101" s="66">
        <v>2017</v>
      </c>
      <c r="J101" s="91" t="s">
        <v>736</v>
      </c>
      <c r="K101" s="11" t="s">
        <v>77</v>
      </c>
      <c r="L101" s="11" t="s">
        <v>78</v>
      </c>
      <c r="M101" s="13">
        <v>60000</v>
      </c>
      <c r="N101" s="11" t="s">
        <v>465</v>
      </c>
      <c r="O101" s="11" t="s">
        <v>90</v>
      </c>
      <c r="P101" s="11" t="s">
        <v>94</v>
      </c>
      <c r="Q101" s="11" t="s">
        <v>87</v>
      </c>
      <c r="R101" s="26">
        <v>42736</v>
      </c>
      <c r="S101" s="26">
        <v>42766</v>
      </c>
      <c r="T101" s="11" t="s">
        <v>79</v>
      </c>
      <c r="U101" s="11" t="s">
        <v>80</v>
      </c>
      <c r="V101" s="11" t="s">
        <v>102</v>
      </c>
      <c r="W101" s="11" t="s">
        <v>103</v>
      </c>
      <c r="X101" s="11" t="s">
        <v>89</v>
      </c>
      <c r="Y101" s="10" t="s">
        <v>148</v>
      </c>
      <c r="Z101" s="28" t="s">
        <v>252</v>
      </c>
      <c r="AA101" s="28" t="s">
        <v>252</v>
      </c>
      <c r="AB101" s="28" t="s">
        <v>252</v>
      </c>
      <c r="AC101" s="10" t="str">
        <f t="shared" si="35"/>
        <v>Corporación Morelia Multimedia S.A de C.V</v>
      </c>
      <c r="AD101" s="32" t="s">
        <v>149</v>
      </c>
      <c r="AE101" s="16" t="s">
        <v>104</v>
      </c>
      <c r="AF101" s="16" t="s">
        <v>253</v>
      </c>
      <c r="AG101" s="11" t="s">
        <v>255</v>
      </c>
      <c r="AH101" s="11" t="s">
        <v>81</v>
      </c>
      <c r="AI101" s="11" t="s">
        <v>81</v>
      </c>
      <c r="AJ101" s="11" t="s">
        <v>466</v>
      </c>
      <c r="AK101" s="17">
        <f t="shared" si="36"/>
        <v>60000</v>
      </c>
      <c r="AL101" s="17">
        <f t="shared" si="34"/>
        <v>60000</v>
      </c>
      <c r="AM101" s="17">
        <v>60000</v>
      </c>
      <c r="AN101" s="11" t="s">
        <v>95</v>
      </c>
      <c r="AO101" s="29">
        <v>28942242.600000001</v>
      </c>
      <c r="AP101" s="30" t="s">
        <v>252</v>
      </c>
      <c r="AQ101" s="17">
        <f t="shared" si="37"/>
        <v>60000</v>
      </c>
      <c r="AR101" s="27">
        <f t="shared" si="38"/>
        <v>42736</v>
      </c>
      <c r="AS101" s="20" t="str">
        <f t="shared" si="39"/>
        <v>SA/DCS/S/030/2017</v>
      </c>
      <c r="AT101" s="10" t="str">
        <f t="shared" si="40"/>
        <v>Difusión de la Campaña "Predial y Descuentos 2017" y "Sigue en el Juego".</v>
      </c>
      <c r="AU101" s="93" t="s">
        <v>746</v>
      </c>
      <c r="AV101" s="10" t="s">
        <v>91</v>
      </c>
      <c r="AW101" s="21">
        <f t="shared" si="41"/>
        <v>60000</v>
      </c>
      <c r="AX101" s="21">
        <f t="shared" si="42"/>
        <v>60000</v>
      </c>
      <c r="AY101" s="27">
        <f t="shared" si="43"/>
        <v>42736</v>
      </c>
      <c r="AZ101" s="27">
        <f t="shared" si="44"/>
        <v>42766</v>
      </c>
      <c r="BA101" s="20" t="s">
        <v>467</v>
      </c>
    </row>
    <row r="102" spans="1:53" s="33" customFormat="1" ht="123.75" x14ac:dyDescent="0.2">
      <c r="B102" s="67">
        <v>2017</v>
      </c>
      <c r="C102" s="10" t="s">
        <v>130</v>
      </c>
      <c r="D102" s="10" t="s">
        <v>100</v>
      </c>
      <c r="E102" s="10" t="s">
        <v>100</v>
      </c>
      <c r="F102" s="10" t="s">
        <v>254</v>
      </c>
      <c r="G102" s="10" t="s">
        <v>86</v>
      </c>
      <c r="H102" s="10" t="s">
        <v>101</v>
      </c>
      <c r="I102" s="66">
        <v>2017</v>
      </c>
      <c r="J102" s="91" t="s">
        <v>736</v>
      </c>
      <c r="K102" s="11" t="s">
        <v>77</v>
      </c>
      <c r="L102" s="11" t="s">
        <v>78</v>
      </c>
      <c r="M102" s="13">
        <v>235000</v>
      </c>
      <c r="N102" s="11" t="s">
        <v>468</v>
      </c>
      <c r="O102" s="11" t="s">
        <v>90</v>
      </c>
      <c r="P102" s="11" t="s">
        <v>94</v>
      </c>
      <c r="Q102" s="11" t="s">
        <v>87</v>
      </c>
      <c r="R102" s="26">
        <v>42736</v>
      </c>
      <c r="S102" s="26">
        <v>42766</v>
      </c>
      <c r="T102" s="11" t="s">
        <v>79</v>
      </c>
      <c r="U102" s="11" t="s">
        <v>80</v>
      </c>
      <c r="V102" s="11" t="s">
        <v>102</v>
      </c>
      <c r="W102" s="11" t="s">
        <v>103</v>
      </c>
      <c r="X102" s="11" t="s">
        <v>89</v>
      </c>
      <c r="Y102" s="10" t="s">
        <v>300</v>
      </c>
      <c r="Z102" s="28" t="s">
        <v>252</v>
      </c>
      <c r="AA102" s="28" t="s">
        <v>252</v>
      </c>
      <c r="AB102" s="28" t="s">
        <v>252</v>
      </c>
      <c r="AC102" s="10" t="str">
        <f t="shared" si="35"/>
        <v>La Voz de Michoacán S.A de C.V</v>
      </c>
      <c r="AD102" s="32" t="s">
        <v>124</v>
      </c>
      <c r="AE102" s="16" t="s">
        <v>104</v>
      </c>
      <c r="AF102" s="16" t="s">
        <v>253</v>
      </c>
      <c r="AG102" s="11" t="s">
        <v>255</v>
      </c>
      <c r="AH102" s="11" t="s">
        <v>81</v>
      </c>
      <c r="AI102" s="11" t="s">
        <v>81</v>
      </c>
      <c r="AJ102" s="11" t="s">
        <v>469</v>
      </c>
      <c r="AK102" s="17">
        <f t="shared" si="36"/>
        <v>235000</v>
      </c>
      <c r="AL102" s="17">
        <f t="shared" si="34"/>
        <v>235000</v>
      </c>
      <c r="AM102" s="17">
        <v>235000</v>
      </c>
      <c r="AN102" s="11" t="s">
        <v>95</v>
      </c>
      <c r="AO102" s="29">
        <v>28942242.600000001</v>
      </c>
      <c r="AP102" s="30" t="s">
        <v>252</v>
      </c>
      <c r="AQ102" s="17">
        <f t="shared" si="37"/>
        <v>235000</v>
      </c>
      <c r="AR102" s="27">
        <f t="shared" si="38"/>
        <v>42736</v>
      </c>
      <c r="AS102" s="20" t="str">
        <f t="shared" si="39"/>
        <v>SA/DCS/S/039/2017</v>
      </c>
      <c r="AT102" s="10" t="str">
        <f t="shared" si="40"/>
        <v>Difusión de la Campaña "Predial y Descuentos 2017" y "Cabalgata de Reyes Magos".</v>
      </c>
      <c r="AU102" s="93" t="s">
        <v>746</v>
      </c>
      <c r="AV102" s="10" t="s">
        <v>91</v>
      </c>
      <c r="AW102" s="21">
        <f t="shared" si="41"/>
        <v>235000</v>
      </c>
      <c r="AX102" s="21">
        <f t="shared" si="42"/>
        <v>235000</v>
      </c>
      <c r="AY102" s="27">
        <f t="shared" si="43"/>
        <v>42736</v>
      </c>
      <c r="AZ102" s="27">
        <f t="shared" si="44"/>
        <v>42766</v>
      </c>
      <c r="BA102" s="20" t="s">
        <v>470</v>
      </c>
    </row>
    <row r="103" spans="1:53" s="33" customFormat="1" ht="258.75" x14ac:dyDescent="0.2">
      <c r="B103" s="67">
        <v>2017</v>
      </c>
      <c r="C103" s="10" t="s">
        <v>130</v>
      </c>
      <c r="D103" s="10" t="s">
        <v>100</v>
      </c>
      <c r="E103" s="10" t="s">
        <v>100</v>
      </c>
      <c r="F103" s="10" t="s">
        <v>254</v>
      </c>
      <c r="G103" s="10" t="s">
        <v>86</v>
      </c>
      <c r="H103" s="10" t="s">
        <v>101</v>
      </c>
      <c r="I103" s="66">
        <v>2017</v>
      </c>
      <c r="J103" s="91" t="s">
        <v>736</v>
      </c>
      <c r="K103" s="11" t="s">
        <v>77</v>
      </c>
      <c r="L103" s="11" t="s">
        <v>78</v>
      </c>
      <c r="M103" s="13">
        <v>330000</v>
      </c>
      <c r="N103" s="11" t="s">
        <v>471</v>
      </c>
      <c r="O103" s="11" t="s">
        <v>90</v>
      </c>
      <c r="P103" s="11" t="s">
        <v>94</v>
      </c>
      <c r="Q103" s="11" t="s">
        <v>87</v>
      </c>
      <c r="R103" s="26">
        <v>42401</v>
      </c>
      <c r="S103" s="26">
        <v>42428</v>
      </c>
      <c r="T103" s="11" t="s">
        <v>79</v>
      </c>
      <c r="U103" s="11" t="s">
        <v>80</v>
      </c>
      <c r="V103" s="11" t="s">
        <v>102</v>
      </c>
      <c r="W103" s="11" t="s">
        <v>103</v>
      </c>
      <c r="X103" s="11" t="s">
        <v>89</v>
      </c>
      <c r="Y103" s="10" t="s">
        <v>472</v>
      </c>
      <c r="Z103" s="28" t="s">
        <v>252</v>
      </c>
      <c r="AA103" s="28" t="s">
        <v>252</v>
      </c>
      <c r="AB103" s="28" t="s">
        <v>252</v>
      </c>
      <c r="AC103" s="10" t="str">
        <f t="shared" si="35"/>
        <v>Eu Zen Consultores S.C</v>
      </c>
      <c r="AD103" s="32" t="s">
        <v>473</v>
      </c>
      <c r="AE103" s="16" t="s">
        <v>104</v>
      </c>
      <c r="AF103" s="16" t="s">
        <v>253</v>
      </c>
      <c r="AG103" s="11" t="s">
        <v>255</v>
      </c>
      <c r="AH103" s="11" t="s">
        <v>81</v>
      </c>
      <c r="AI103" s="11" t="s">
        <v>81</v>
      </c>
      <c r="AJ103" s="11" t="s">
        <v>474</v>
      </c>
      <c r="AK103" s="17">
        <f t="shared" si="36"/>
        <v>330000</v>
      </c>
      <c r="AL103" s="17">
        <f t="shared" si="34"/>
        <v>330000</v>
      </c>
      <c r="AM103" s="17">
        <v>330000</v>
      </c>
      <c r="AN103" s="11" t="s">
        <v>95</v>
      </c>
      <c r="AO103" s="29">
        <v>28942242.600000001</v>
      </c>
      <c r="AP103" s="30" t="s">
        <v>252</v>
      </c>
      <c r="AQ103" s="17">
        <f t="shared" si="37"/>
        <v>330000</v>
      </c>
      <c r="AR103" s="27">
        <f t="shared" si="38"/>
        <v>42401</v>
      </c>
      <c r="AS103" s="20" t="str">
        <f t="shared" si="39"/>
        <v>SA/DCS/S/045/2017</v>
      </c>
      <c r="AT103" s="10" t="str">
        <f t="shared" si="40"/>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03" s="93" t="s">
        <v>746</v>
      </c>
      <c r="AV103" s="10" t="s">
        <v>91</v>
      </c>
      <c r="AW103" s="21">
        <f t="shared" si="41"/>
        <v>330000</v>
      </c>
      <c r="AX103" s="21">
        <f t="shared" si="42"/>
        <v>330000</v>
      </c>
      <c r="AY103" s="27">
        <f t="shared" si="43"/>
        <v>42401</v>
      </c>
      <c r="AZ103" s="27">
        <f t="shared" si="44"/>
        <v>42428</v>
      </c>
      <c r="BA103" s="20" t="s">
        <v>475</v>
      </c>
    </row>
    <row r="104" spans="1:53" s="33" customFormat="1" ht="123.75" x14ac:dyDescent="0.2">
      <c r="B104" s="67">
        <v>2017</v>
      </c>
      <c r="C104" s="10" t="s">
        <v>130</v>
      </c>
      <c r="D104" s="10" t="s">
        <v>100</v>
      </c>
      <c r="E104" s="10" t="s">
        <v>100</v>
      </c>
      <c r="F104" s="10" t="s">
        <v>254</v>
      </c>
      <c r="G104" s="10" t="s">
        <v>86</v>
      </c>
      <c r="H104" s="10" t="s">
        <v>101</v>
      </c>
      <c r="I104" s="66">
        <v>2017</v>
      </c>
      <c r="J104" s="91" t="s">
        <v>736</v>
      </c>
      <c r="K104" s="11" t="s">
        <v>77</v>
      </c>
      <c r="L104" s="11" t="s">
        <v>78</v>
      </c>
      <c r="M104" s="13">
        <v>16000</v>
      </c>
      <c r="N104" s="11" t="s">
        <v>477</v>
      </c>
      <c r="O104" s="11" t="s">
        <v>90</v>
      </c>
      <c r="P104" s="11" t="s">
        <v>94</v>
      </c>
      <c r="Q104" s="11" t="s">
        <v>87</v>
      </c>
      <c r="R104" s="26">
        <v>42736</v>
      </c>
      <c r="S104" s="26">
        <v>42766</v>
      </c>
      <c r="T104" s="11" t="s">
        <v>79</v>
      </c>
      <c r="U104" s="11" t="s">
        <v>80</v>
      </c>
      <c r="V104" s="11" t="s">
        <v>102</v>
      </c>
      <c r="W104" s="11" t="s">
        <v>103</v>
      </c>
      <c r="X104" s="11" t="s">
        <v>89</v>
      </c>
      <c r="Y104" s="28" t="s">
        <v>252</v>
      </c>
      <c r="Z104" s="28" t="s">
        <v>478</v>
      </c>
      <c r="AA104" s="28" t="s">
        <v>479</v>
      </c>
      <c r="AB104" s="28" t="s">
        <v>480</v>
      </c>
      <c r="AC104" s="10" t="str">
        <f t="shared" si="35"/>
        <v>ND</v>
      </c>
      <c r="AD104" s="32" t="s">
        <v>351</v>
      </c>
      <c r="AE104" s="16" t="s">
        <v>104</v>
      </c>
      <c r="AF104" s="16" t="s">
        <v>253</v>
      </c>
      <c r="AG104" s="11" t="s">
        <v>255</v>
      </c>
      <c r="AH104" s="11" t="s">
        <v>81</v>
      </c>
      <c r="AI104" s="11" t="s">
        <v>81</v>
      </c>
      <c r="AJ104" s="11" t="s">
        <v>481</v>
      </c>
      <c r="AK104" s="17">
        <f t="shared" si="36"/>
        <v>16000</v>
      </c>
      <c r="AL104" s="17">
        <f t="shared" si="34"/>
        <v>16000</v>
      </c>
      <c r="AM104" s="17">
        <v>16000</v>
      </c>
      <c r="AN104" s="11" t="s">
        <v>95</v>
      </c>
      <c r="AO104" s="29">
        <v>28942242.600000001</v>
      </c>
      <c r="AP104" s="30" t="s">
        <v>252</v>
      </c>
      <c r="AQ104" s="17">
        <f t="shared" si="37"/>
        <v>16000</v>
      </c>
      <c r="AR104" s="27">
        <f t="shared" si="38"/>
        <v>42736</v>
      </c>
      <c r="AS104" s="20" t="str">
        <f t="shared" si="39"/>
        <v>SA/DCS/S/049/2017</v>
      </c>
      <c r="AT104" s="10" t="str">
        <f t="shared" si="40"/>
        <v>Difusión de la Campaña "Predial y Descuentos 2017", publicación de Nota Promocional de la Campaña en Medio impreso.</v>
      </c>
      <c r="AU104" s="93" t="s">
        <v>746</v>
      </c>
      <c r="AV104" s="10" t="s">
        <v>91</v>
      </c>
      <c r="AW104" s="21">
        <f t="shared" si="41"/>
        <v>16000</v>
      </c>
      <c r="AX104" s="21">
        <f t="shared" si="42"/>
        <v>16000</v>
      </c>
      <c r="AY104" s="27">
        <f t="shared" si="43"/>
        <v>42736</v>
      </c>
      <c r="AZ104" s="27">
        <f t="shared" si="44"/>
        <v>42766</v>
      </c>
      <c r="BA104" s="20">
        <v>297</v>
      </c>
    </row>
    <row r="105" spans="1:53" s="33" customFormat="1" ht="123.75" x14ac:dyDescent="0.2">
      <c r="B105" s="67">
        <v>2017</v>
      </c>
      <c r="C105" s="10" t="s">
        <v>130</v>
      </c>
      <c r="D105" s="10" t="s">
        <v>100</v>
      </c>
      <c r="E105" s="10" t="s">
        <v>100</v>
      </c>
      <c r="F105" s="10" t="s">
        <v>254</v>
      </c>
      <c r="G105" s="10" t="s">
        <v>86</v>
      </c>
      <c r="H105" s="10" t="s">
        <v>101</v>
      </c>
      <c r="I105" s="66">
        <v>2017</v>
      </c>
      <c r="J105" s="91" t="s">
        <v>736</v>
      </c>
      <c r="K105" s="11" t="s">
        <v>77</v>
      </c>
      <c r="L105" s="11" t="s">
        <v>78</v>
      </c>
      <c r="M105" s="13">
        <v>200000</v>
      </c>
      <c r="N105" s="11" t="s">
        <v>483</v>
      </c>
      <c r="O105" s="11" t="s">
        <v>90</v>
      </c>
      <c r="P105" s="11" t="s">
        <v>94</v>
      </c>
      <c r="Q105" s="11" t="s">
        <v>87</v>
      </c>
      <c r="R105" s="26">
        <v>42736</v>
      </c>
      <c r="S105" s="26">
        <v>42766</v>
      </c>
      <c r="T105" s="11" t="s">
        <v>79</v>
      </c>
      <c r="U105" s="11" t="s">
        <v>80</v>
      </c>
      <c r="V105" s="11" t="s">
        <v>102</v>
      </c>
      <c r="W105" s="11" t="s">
        <v>103</v>
      </c>
      <c r="X105" s="11" t="s">
        <v>89</v>
      </c>
      <c r="Y105" s="10" t="s">
        <v>141</v>
      </c>
      <c r="Z105" s="28" t="s">
        <v>252</v>
      </c>
      <c r="AA105" s="28" t="s">
        <v>252</v>
      </c>
      <c r="AB105" s="28" t="s">
        <v>252</v>
      </c>
      <c r="AC105" s="10" t="str">
        <f t="shared" si="35"/>
        <v>Centro de Medios de Michoacán S.A de C.V</v>
      </c>
      <c r="AD105" s="32" t="s">
        <v>142</v>
      </c>
      <c r="AE105" s="16" t="s">
        <v>104</v>
      </c>
      <c r="AF105" s="16" t="s">
        <v>253</v>
      </c>
      <c r="AG105" s="11" t="s">
        <v>255</v>
      </c>
      <c r="AH105" s="11" t="s">
        <v>81</v>
      </c>
      <c r="AI105" s="11" t="s">
        <v>81</v>
      </c>
      <c r="AJ105" s="11" t="s">
        <v>484</v>
      </c>
      <c r="AK105" s="17">
        <f t="shared" si="36"/>
        <v>200000</v>
      </c>
      <c r="AL105" s="17">
        <f t="shared" si="34"/>
        <v>200000</v>
      </c>
      <c r="AM105" s="17">
        <v>200000</v>
      </c>
      <c r="AN105" s="11" t="s">
        <v>95</v>
      </c>
      <c r="AO105" s="29">
        <v>28942242.600000001</v>
      </c>
      <c r="AP105" s="30" t="s">
        <v>252</v>
      </c>
      <c r="AQ105" s="17">
        <f t="shared" si="37"/>
        <v>200000</v>
      </c>
      <c r="AR105" s="27">
        <f t="shared" si="38"/>
        <v>42736</v>
      </c>
      <c r="AS105" s="20" t="str">
        <f t="shared" si="39"/>
        <v>SA/DCS/S/046/2017</v>
      </c>
      <c r="AT105" s="10" t="str">
        <f t="shared" si="40"/>
        <v>Servicio de Difusión de Campañas: "Predial y Descuentos 2017", "Agua sin Aumento 2017", spots que se transmiten en medio radiofonico.</v>
      </c>
      <c r="AU105" s="93" t="s">
        <v>746</v>
      </c>
      <c r="AV105" s="10" t="s">
        <v>91</v>
      </c>
      <c r="AW105" s="21">
        <f t="shared" si="41"/>
        <v>200000</v>
      </c>
      <c r="AX105" s="21">
        <f t="shared" si="42"/>
        <v>200000</v>
      </c>
      <c r="AY105" s="27">
        <f t="shared" si="43"/>
        <v>42736</v>
      </c>
      <c r="AZ105" s="27">
        <f t="shared" si="44"/>
        <v>42766</v>
      </c>
      <c r="BA105" s="20" t="s">
        <v>485</v>
      </c>
    </row>
    <row r="106" spans="1:53" s="33" customFormat="1" ht="123.75" x14ac:dyDescent="0.2">
      <c r="B106" s="67">
        <v>2017</v>
      </c>
      <c r="C106" s="10" t="s">
        <v>130</v>
      </c>
      <c r="D106" s="10" t="s">
        <v>100</v>
      </c>
      <c r="E106" s="10" t="s">
        <v>100</v>
      </c>
      <c r="F106" s="10" t="s">
        <v>254</v>
      </c>
      <c r="G106" s="10" t="s">
        <v>86</v>
      </c>
      <c r="H106" s="10" t="s">
        <v>101</v>
      </c>
      <c r="I106" s="66">
        <v>2017</v>
      </c>
      <c r="J106" s="91" t="s">
        <v>736</v>
      </c>
      <c r="K106" s="11" t="s">
        <v>77</v>
      </c>
      <c r="L106" s="11" t="s">
        <v>78</v>
      </c>
      <c r="M106" s="13">
        <v>50000</v>
      </c>
      <c r="N106" s="11" t="s">
        <v>486</v>
      </c>
      <c r="O106" s="11" t="s">
        <v>90</v>
      </c>
      <c r="P106" s="11" t="s">
        <v>94</v>
      </c>
      <c r="Q106" s="11" t="s">
        <v>87</v>
      </c>
      <c r="R106" s="26">
        <v>42736</v>
      </c>
      <c r="S106" s="26">
        <v>42766</v>
      </c>
      <c r="T106" s="11" t="s">
        <v>79</v>
      </c>
      <c r="U106" s="11" t="s">
        <v>80</v>
      </c>
      <c r="V106" s="11" t="s">
        <v>102</v>
      </c>
      <c r="W106" s="11" t="s">
        <v>103</v>
      </c>
      <c r="X106" s="11" t="s">
        <v>89</v>
      </c>
      <c r="Y106" s="10" t="s">
        <v>487</v>
      </c>
      <c r="Z106" s="28" t="s">
        <v>252</v>
      </c>
      <c r="AA106" s="28" t="s">
        <v>252</v>
      </c>
      <c r="AB106" s="28" t="s">
        <v>252</v>
      </c>
      <c r="AC106" s="10" t="str">
        <f t="shared" si="35"/>
        <v xml:space="preserve">Universidad Michacana de San Nicolás de Hidalgo </v>
      </c>
      <c r="AD106" s="32" t="s">
        <v>488</v>
      </c>
      <c r="AE106" s="16" t="s">
        <v>104</v>
      </c>
      <c r="AF106" s="16" t="s">
        <v>253</v>
      </c>
      <c r="AG106" s="11" t="s">
        <v>255</v>
      </c>
      <c r="AH106" s="11" t="s">
        <v>81</v>
      </c>
      <c r="AI106" s="11" t="s">
        <v>81</v>
      </c>
      <c r="AJ106" s="11" t="s">
        <v>489</v>
      </c>
      <c r="AK106" s="17">
        <f t="shared" si="36"/>
        <v>50000</v>
      </c>
      <c r="AL106" s="17">
        <f t="shared" si="34"/>
        <v>50000</v>
      </c>
      <c r="AM106" s="17">
        <v>50000</v>
      </c>
      <c r="AN106" s="11" t="s">
        <v>95</v>
      </c>
      <c r="AO106" s="29">
        <v>28942242.600000001</v>
      </c>
      <c r="AP106" s="30" t="s">
        <v>252</v>
      </c>
      <c r="AQ106" s="17">
        <f t="shared" si="37"/>
        <v>50000</v>
      </c>
      <c r="AR106" s="27">
        <f t="shared" si="38"/>
        <v>42736</v>
      </c>
      <c r="AS106" s="20" t="str">
        <f t="shared" si="39"/>
        <v>SA/DCS/S/047/2017</v>
      </c>
      <c r="AT106" s="10" t="str">
        <f t="shared" si="40"/>
        <v>Difusión de las Campañas: "Agua sin Aumento", y "Sigue en el Juego 2017", spots que se difunsirán en medio radiofonico.</v>
      </c>
      <c r="AU106" s="93" t="s">
        <v>746</v>
      </c>
      <c r="AV106" s="10" t="s">
        <v>91</v>
      </c>
      <c r="AW106" s="21">
        <f t="shared" si="41"/>
        <v>50000</v>
      </c>
      <c r="AX106" s="21">
        <f t="shared" si="42"/>
        <v>50000</v>
      </c>
      <c r="AY106" s="27">
        <f t="shared" si="43"/>
        <v>42736</v>
      </c>
      <c r="AZ106" s="27">
        <f t="shared" si="44"/>
        <v>42766</v>
      </c>
      <c r="BA106" s="20" t="s">
        <v>490</v>
      </c>
    </row>
    <row r="107" spans="1:53" s="33" customFormat="1" ht="123.75" x14ac:dyDescent="0.2">
      <c r="B107" s="67">
        <v>2017</v>
      </c>
      <c r="C107" s="10" t="s">
        <v>130</v>
      </c>
      <c r="D107" s="10" t="s">
        <v>100</v>
      </c>
      <c r="E107" s="10" t="s">
        <v>100</v>
      </c>
      <c r="F107" s="10" t="s">
        <v>254</v>
      </c>
      <c r="G107" s="10" t="s">
        <v>86</v>
      </c>
      <c r="H107" s="10" t="s">
        <v>101</v>
      </c>
      <c r="I107" s="66">
        <v>2017</v>
      </c>
      <c r="J107" s="91" t="s">
        <v>736</v>
      </c>
      <c r="K107" s="11" t="s">
        <v>77</v>
      </c>
      <c r="L107" s="11" t="s">
        <v>78</v>
      </c>
      <c r="M107" s="13">
        <v>20000</v>
      </c>
      <c r="N107" s="11" t="s">
        <v>491</v>
      </c>
      <c r="O107" s="11" t="s">
        <v>90</v>
      </c>
      <c r="P107" s="11" t="s">
        <v>94</v>
      </c>
      <c r="Q107" s="11" t="s">
        <v>87</v>
      </c>
      <c r="R107" s="26">
        <v>42737</v>
      </c>
      <c r="S107" s="26">
        <v>42766</v>
      </c>
      <c r="T107" s="11" t="s">
        <v>79</v>
      </c>
      <c r="U107" s="11" t="s">
        <v>80</v>
      </c>
      <c r="V107" s="11" t="s">
        <v>102</v>
      </c>
      <c r="W107" s="11" t="s">
        <v>103</v>
      </c>
      <c r="X107" s="11" t="s">
        <v>89</v>
      </c>
      <c r="Y107" s="28" t="s">
        <v>252</v>
      </c>
      <c r="Z107" s="28" t="s">
        <v>492</v>
      </c>
      <c r="AA107" s="28" t="s">
        <v>326</v>
      </c>
      <c r="AB107" s="28" t="s">
        <v>343</v>
      </c>
      <c r="AC107" s="10" t="str">
        <f t="shared" si="35"/>
        <v>ND</v>
      </c>
      <c r="AD107" s="32" t="s">
        <v>344</v>
      </c>
      <c r="AE107" s="16" t="s">
        <v>104</v>
      </c>
      <c r="AF107" s="16" t="s">
        <v>253</v>
      </c>
      <c r="AG107" s="11" t="s">
        <v>255</v>
      </c>
      <c r="AH107" s="11" t="s">
        <v>81</v>
      </c>
      <c r="AI107" s="11" t="s">
        <v>81</v>
      </c>
      <c r="AJ107" s="11" t="s">
        <v>493</v>
      </c>
      <c r="AK107" s="17">
        <f t="shared" si="36"/>
        <v>20000</v>
      </c>
      <c r="AL107" s="17">
        <f t="shared" si="34"/>
        <v>20000</v>
      </c>
      <c r="AM107" s="17">
        <v>20000</v>
      </c>
      <c r="AN107" s="11" t="s">
        <v>95</v>
      </c>
      <c r="AO107" s="29">
        <v>28942242.600000001</v>
      </c>
      <c r="AP107" s="30" t="s">
        <v>252</v>
      </c>
      <c r="AQ107" s="17">
        <f t="shared" si="37"/>
        <v>20000</v>
      </c>
      <c r="AR107" s="27">
        <f t="shared" si="38"/>
        <v>42737</v>
      </c>
      <c r="AS107" s="20" t="str">
        <f t="shared" si="39"/>
        <v>SA/DCS/S/81/2017</v>
      </c>
      <c r="AT107" s="10" t="str">
        <f t="shared" si="40"/>
        <v>Difusión de Medidas de Austeridad del H. Ayuntamiento.</v>
      </c>
      <c r="AU107" s="93" t="s">
        <v>746</v>
      </c>
      <c r="AV107" s="10" t="s">
        <v>91</v>
      </c>
      <c r="AW107" s="21">
        <f t="shared" si="41"/>
        <v>20000</v>
      </c>
      <c r="AX107" s="21">
        <f t="shared" si="42"/>
        <v>20000</v>
      </c>
      <c r="AY107" s="27">
        <f t="shared" si="43"/>
        <v>42737</v>
      </c>
      <c r="AZ107" s="27">
        <f t="shared" si="44"/>
        <v>42766</v>
      </c>
      <c r="BA107" s="20" t="s">
        <v>494</v>
      </c>
    </row>
    <row r="108" spans="1:53" s="33" customFormat="1" ht="180" x14ac:dyDescent="0.2">
      <c r="B108" s="67">
        <v>2017</v>
      </c>
      <c r="C108" s="10" t="s">
        <v>130</v>
      </c>
      <c r="D108" s="10" t="s">
        <v>100</v>
      </c>
      <c r="E108" s="10" t="s">
        <v>100</v>
      </c>
      <c r="F108" s="10" t="s">
        <v>254</v>
      </c>
      <c r="G108" s="10" t="s">
        <v>86</v>
      </c>
      <c r="H108" s="10" t="s">
        <v>101</v>
      </c>
      <c r="I108" s="66">
        <v>2017</v>
      </c>
      <c r="J108" s="91" t="s">
        <v>736</v>
      </c>
      <c r="K108" s="11" t="s">
        <v>77</v>
      </c>
      <c r="L108" s="11" t="s">
        <v>78</v>
      </c>
      <c r="M108" s="13">
        <v>375000</v>
      </c>
      <c r="N108" s="11" t="s">
        <v>495</v>
      </c>
      <c r="O108" s="11" t="s">
        <v>90</v>
      </c>
      <c r="P108" s="11" t="s">
        <v>94</v>
      </c>
      <c r="Q108" s="11" t="s">
        <v>87</v>
      </c>
      <c r="R108" s="26">
        <v>42767</v>
      </c>
      <c r="S108" s="26">
        <v>42794</v>
      </c>
      <c r="T108" s="11" t="s">
        <v>79</v>
      </c>
      <c r="U108" s="11" t="s">
        <v>80</v>
      </c>
      <c r="V108" s="11" t="s">
        <v>102</v>
      </c>
      <c r="W108" s="11" t="s">
        <v>103</v>
      </c>
      <c r="X108" s="11" t="s">
        <v>89</v>
      </c>
      <c r="Y108" s="10" t="s">
        <v>227</v>
      </c>
      <c r="Z108" s="28" t="s">
        <v>252</v>
      </c>
      <c r="AA108" s="28" t="s">
        <v>252</v>
      </c>
      <c r="AB108" s="28" t="s">
        <v>252</v>
      </c>
      <c r="AC108" s="10" t="str">
        <f t="shared" si="35"/>
        <v>Grupo la Voz del Viento S.A de C.V</v>
      </c>
      <c r="AD108" s="32" t="s">
        <v>228</v>
      </c>
      <c r="AE108" s="16" t="s">
        <v>104</v>
      </c>
      <c r="AF108" s="16" t="s">
        <v>253</v>
      </c>
      <c r="AG108" s="11" t="s">
        <v>255</v>
      </c>
      <c r="AH108" s="11" t="s">
        <v>81</v>
      </c>
      <c r="AI108" s="11" t="s">
        <v>81</v>
      </c>
      <c r="AJ108" s="11" t="s">
        <v>496</v>
      </c>
      <c r="AK108" s="17">
        <f t="shared" si="36"/>
        <v>375000</v>
      </c>
      <c r="AL108" s="17">
        <f t="shared" si="34"/>
        <v>375000</v>
      </c>
      <c r="AM108" s="17">
        <v>375000</v>
      </c>
      <c r="AN108" s="11" t="s">
        <v>95</v>
      </c>
      <c r="AO108" s="29">
        <v>28942242.600000001</v>
      </c>
      <c r="AP108" s="30" t="s">
        <v>252</v>
      </c>
      <c r="AQ108" s="17">
        <f t="shared" si="37"/>
        <v>375000</v>
      </c>
      <c r="AR108" s="27">
        <f t="shared" si="38"/>
        <v>42767</v>
      </c>
      <c r="AS108" s="20" t="str">
        <f t="shared" si="39"/>
        <v>SA/DCS/S/115/2017</v>
      </c>
      <c r="AT108" s="10" t="str">
        <f t="shared" si="40"/>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08" s="93" t="s">
        <v>746</v>
      </c>
      <c r="AV108" s="10" t="s">
        <v>91</v>
      </c>
      <c r="AW108" s="21">
        <f t="shared" si="41"/>
        <v>375000</v>
      </c>
      <c r="AX108" s="21">
        <f t="shared" si="42"/>
        <v>375000</v>
      </c>
      <c r="AY108" s="27">
        <f t="shared" si="43"/>
        <v>42767</v>
      </c>
      <c r="AZ108" s="27">
        <f t="shared" si="44"/>
        <v>42794</v>
      </c>
      <c r="BA108" s="20">
        <v>70</v>
      </c>
    </row>
    <row r="109" spans="1:53" s="33" customFormat="1" ht="123.75" x14ac:dyDescent="0.2">
      <c r="B109" s="67">
        <v>2017</v>
      </c>
      <c r="C109" s="10" t="s">
        <v>130</v>
      </c>
      <c r="D109" s="10" t="s">
        <v>100</v>
      </c>
      <c r="E109" s="10" t="s">
        <v>100</v>
      </c>
      <c r="F109" s="10" t="s">
        <v>254</v>
      </c>
      <c r="G109" s="10" t="s">
        <v>86</v>
      </c>
      <c r="H109" s="10" t="s">
        <v>101</v>
      </c>
      <c r="I109" s="66">
        <v>2017</v>
      </c>
      <c r="J109" s="91" t="s">
        <v>736</v>
      </c>
      <c r="K109" s="11" t="s">
        <v>77</v>
      </c>
      <c r="L109" s="11" t="s">
        <v>78</v>
      </c>
      <c r="M109" s="13">
        <v>14398.85</v>
      </c>
      <c r="N109" s="11" t="s">
        <v>497</v>
      </c>
      <c r="O109" s="11" t="s">
        <v>291</v>
      </c>
      <c r="P109" s="11" t="s">
        <v>94</v>
      </c>
      <c r="Q109" s="11" t="s">
        <v>87</v>
      </c>
      <c r="R109" s="26">
        <v>42793</v>
      </c>
      <c r="S109" s="26">
        <v>42794</v>
      </c>
      <c r="T109" s="11" t="s">
        <v>79</v>
      </c>
      <c r="U109" s="11" t="s">
        <v>80</v>
      </c>
      <c r="V109" s="11" t="s">
        <v>102</v>
      </c>
      <c r="W109" s="11" t="s">
        <v>103</v>
      </c>
      <c r="X109" s="11" t="s">
        <v>89</v>
      </c>
      <c r="Y109" s="28" t="s">
        <v>498</v>
      </c>
      <c r="Z109" s="28" t="s">
        <v>252</v>
      </c>
      <c r="AA109" s="28" t="s">
        <v>252</v>
      </c>
      <c r="AB109" s="28" t="s">
        <v>252</v>
      </c>
      <c r="AC109" s="10" t="str">
        <f t="shared" si="35"/>
        <v>Grupo Acir S.A de C.V</v>
      </c>
      <c r="AD109" s="32" t="s">
        <v>251</v>
      </c>
      <c r="AE109" s="16" t="s">
        <v>104</v>
      </c>
      <c r="AF109" s="16" t="s">
        <v>253</v>
      </c>
      <c r="AG109" s="11" t="s">
        <v>255</v>
      </c>
      <c r="AH109" s="11" t="s">
        <v>81</v>
      </c>
      <c r="AI109" s="11" t="s">
        <v>81</v>
      </c>
      <c r="AJ109" s="11" t="s">
        <v>499</v>
      </c>
      <c r="AK109" s="17">
        <f t="shared" si="36"/>
        <v>14398.85</v>
      </c>
      <c r="AL109" s="17">
        <f t="shared" si="34"/>
        <v>14398.85</v>
      </c>
      <c r="AM109" s="17">
        <v>14398.85</v>
      </c>
      <c r="AN109" s="11" t="s">
        <v>95</v>
      </c>
      <c r="AO109" s="29">
        <v>28942242.600000001</v>
      </c>
      <c r="AP109" s="30" t="s">
        <v>252</v>
      </c>
      <c r="AQ109" s="17">
        <f t="shared" si="37"/>
        <v>14398.85</v>
      </c>
      <c r="AR109" s="27">
        <f t="shared" si="38"/>
        <v>42793</v>
      </c>
      <c r="AS109" s="20" t="str">
        <f t="shared" si="39"/>
        <v>TMMEJ/COT/DCS/018/2017</v>
      </c>
      <c r="AT109" s="10" t="str">
        <f t="shared" si="40"/>
        <v>Difusión de mensajes sobre programas y actividades del H. Ayuntamiento de Morelia a través de spots en medio radiofónico.</v>
      </c>
      <c r="AU109" s="93" t="s">
        <v>746</v>
      </c>
      <c r="AV109" s="10" t="s">
        <v>91</v>
      </c>
      <c r="AW109" s="21">
        <f t="shared" si="41"/>
        <v>14398.85</v>
      </c>
      <c r="AX109" s="21">
        <f t="shared" si="42"/>
        <v>14398.85</v>
      </c>
      <c r="AY109" s="27">
        <f t="shared" si="43"/>
        <v>42793</v>
      </c>
      <c r="AZ109" s="27">
        <f t="shared" si="44"/>
        <v>42794</v>
      </c>
      <c r="BA109" s="20" t="s">
        <v>500</v>
      </c>
    </row>
    <row r="110" spans="1:53" s="33" customFormat="1" ht="123.75" x14ac:dyDescent="0.2">
      <c r="B110" s="67">
        <v>2017</v>
      </c>
      <c r="C110" s="10" t="s">
        <v>130</v>
      </c>
      <c r="D110" s="10" t="s">
        <v>100</v>
      </c>
      <c r="E110" s="10" t="s">
        <v>100</v>
      </c>
      <c r="F110" s="10" t="s">
        <v>254</v>
      </c>
      <c r="G110" s="10" t="s">
        <v>86</v>
      </c>
      <c r="H110" s="10" t="s">
        <v>101</v>
      </c>
      <c r="I110" s="66">
        <v>2017</v>
      </c>
      <c r="J110" s="91" t="s">
        <v>736</v>
      </c>
      <c r="K110" s="11" t="s">
        <v>77</v>
      </c>
      <c r="L110" s="11" t="s">
        <v>78</v>
      </c>
      <c r="M110" s="13">
        <v>30000</v>
      </c>
      <c r="N110" s="11" t="s">
        <v>501</v>
      </c>
      <c r="O110" s="11" t="s">
        <v>291</v>
      </c>
      <c r="P110" s="11" t="s">
        <v>94</v>
      </c>
      <c r="Q110" s="11" t="s">
        <v>87</v>
      </c>
      <c r="R110" s="26">
        <v>42737</v>
      </c>
      <c r="S110" s="26">
        <v>42794</v>
      </c>
      <c r="T110" s="11" t="s">
        <v>79</v>
      </c>
      <c r="U110" s="11" t="s">
        <v>80</v>
      </c>
      <c r="V110" s="11" t="s">
        <v>102</v>
      </c>
      <c r="W110" s="11" t="s">
        <v>103</v>
      </c>
      <c r="X110" s="11" t="s">
        <v>89</v>
      </c>
      <c r="Y110" s="28" t="s">
        <v>252</v>
      </c>
      <c r="Z110" s="28" t="s">
        <v>502</v>
      </c>
      <c r="AA110" s="28" t="s">
        <v>503</v>
      </c>
      <c r="AB110" s="28" t="s">
        <v>504</v>
      </c>
      <c r="AC110" s="10" t="str">
        <f t="shared" si="35"/>
        <v>ND</v>
      </c>
      <c r="AD110" s="32" t="s">
        <v>505</v>
      </c>
      <c r="AE110" s="16" t="s">
        <v>104</v>
      </c>
      <c r="AF110" s="16" t="s">
        <v>253</v>
      </c>
      <c r="AG110" s="11" t="s">
        <v>255</v>
      </c>
      <c r="AH110" s="11" t="s">
        <v>81</v>
      </c>
      <c r="AI110" s="11" t="s">
        <v>81</v>
      </c>
      <c r="AJ110" s="11" t="s">
        <v>506</v>
      </c>
      <c r="AK110" s="17">
        <f t="shared" si="36"/>
        <v>30000</v>
      </c>
      <c r="AL110" s="17">
        <f t="shared" si="34"/>
        <v>30000</v>
      </c>
      <c r="AM110" s="17">
        <v>30000</v>
      </c>
      <c r="AN110" s="11" t="s">
        <v>95</v>
      </c>
      <c r="AO110" s="29">
        <v>28942242.600000001</v>
      </c>
      <c r="AP110" s="30" t="s">
        <v>252</v>
      </c>
      <c r="AQ110" s="17">
        <f t="shared" si="37"/>
        <v>30000</v>
      </c>
      <c r="AR110" s="27">
        <f t="shared" si="38"/>
        <v>42737</v>
      </c>
      <c r="AS110" s="20" t="str">
        <f t="shared" si="39"/>
        <v>TMMEJ/COT/DCS/007/2017</v>
      </c>
      <c r="AT110" s="10" t="str">
        <f t="shared" si="40"/>
        <v>Difusión de de Proyectos y Obras del H. Ayuntamiento de Morelia en el Diario La Extra</v>
      </c>
      <c r="AU110" s="93" t="s">
        <v>746</v>
      </c>
      <c r="AV110" s="10" t="s">
        <v>91</v>
      </c>
      <c r="AW110" s="21">
        <f t="shared" si="41"/>
        <v>30000</v>
      </c>
      <c r="AX110" s="21">
        <f t="shared" si="42"/>
        <v>30000</v>
      </c>
      <c r="AY110" s="27">
        <f t="shared" si="43"/>
        <v>42737</v>
      </c>
      <c r="AZ110" s="27">
        <f t="shared" si="44"/>
        <v>42794</v>
      </c>
      <c r="BA110" s="20" t="s">
        <v>507</v>
      </c>
    </row>
    <row r="111" spans="1:53" s="33" customFormat="1" ht="123.75" x14ac:dyDescent="0.2">
      <c r="B111" s="67">
        <v>2017</v>
      </c>
      <c r="C111" s="10" t="s">
        <v>130</v>
      </c>
      <c r="D111" s="10" t="s">
        <v>100</v>
      </c>
      <c r="E111" s="10" t="s">
        <v>100</v>
      </c>
      <c r="F111" s="10" t="s">
        <v>254</v>
      </c>
      <c r="G111" s="10" t="s">
        <v>86</v>
      </c>
      <c r="H111" s="10" t="s">
        <v>101</v>
      </c>
      <c r="I111" s="66">
        <v>2017</v>
      </c>
      <c r="J111" s="91" t="s">
        <v>736</v>
      </c>
      <c r="K111" s="11" t="s">
        <v>77</v>
      </c>
      <c r="L111" s="11" t="s">
        <v>78</v>
      </c>
      <c r="M111" s="13">
        <v>30000</v>
      </c>
      <c r="N111" s="11" t="s">
        <v>508</v>
      </c>
      <c r="O111" s="11" t="s">
        <v>291</v>
      </c>
      <c r="P111" s="11" t="s">
        <v>94</v>
      </c>
      <c r="Q111" s="11" t="s">
        <v>87</v>
      </c>
      <c r="R111" s="26">
        <v>42737</v>
      </c>
      <c r="S111" s="26">
        <v>42794</v>
      </c>
      <c r="T111" s="11" t="s">
        <v>79</v>
      </c>
      <c r="U111" s="11" t="s">
        <v>80</v>
      </c>
      <c r="V111" s="11" t="s">
        <v>102</v>
      </c>
      <c r="W111" s="11" t="s">
        <v>103</v>
      </c>
      <c r="X111" s="11" t="s">
        <v>89</v>
      </c>
      <c r="Y111" s="28" t="s">
        <v>252</v>
      </c>
      <c r="Z111" s="28" t="s">
        <v>502</v>
      </c>
      <c r="AA111" s="28" t="s">
        <v>503</v>
      </c>
      <c r="AB111" s="28" t="s">
        <v>504</v>
      </c>
      <c r="AC111" s="10" t="str">
        <f t="shared" si="35"/>
        <v>ND</v>
      </c>
      <c r="AD111" s="32" t="s">
        <v>505</v>
      </c>
      <c r="AE111" s="16" t="s">
        <v>104</v>
      </c>
      <c r="AF111" s="16" t="s">
        <v>253</v>
      </c>
      <c r="AG111" s="11" t="s">
        <v>255</v>
      </c>
      <c r="AH111" s="11" t="s">
        <v>81</v>
      </c>
      <c r="AI111" s="11" t="s">
        <v>81</v>
      </c>
      <c r="AJ111" s="11" t="s">
        <v>509</v>
      </c>
      <c r="AK111" s="17">
        <f t="shared" si="36"/>
        <v>30000</v>
      </c>
      <c r="AL111" s="17">
        <f t="shared" si="34"/>
        <v>30000</v>
      </c>
      <c r="AM111" s="17">
        <v>30000</v>
      </c>
      <c r="AN111" s="11" t="s">
        <v>95</v>
      </c>
      <c r="AO111" s="29">
        <v>28942242.600000001</v>
      </c>
      <c r="AP111" s="30" t="s">
        <v>252</v>
      </c>
      <c r="AQ111" s="17">
        <f t="shared" si="37"/>
        <v>30000</v>
      </c>
      <c r="AR111" s="27">
        <f t="shared" si="38"/>
        <v>42737</v>
      </c>
      <c r="AS111" s="20" t="str">
        <f t="shared" si="39"/>
        <v>TMMEJ/COT/DCS/008/2017</v>
      </c>
      <c r="AT111" s="10" t="str">
        <f t="shared" si="40"/>
        <v>Difusión de de Proyectos y Obras del H. Ayuntamiento de Morelia en el Diario de Morelia</v>
      </c>
      <c r="AU111" s="93" t="s">
        <v>746</v>
      </c>
      <c r="AV111" s="10" t="s">
        <v>91</v>
      </c>
      <c r="AW111" s="21">
        <f t="shared" si="41"/>
        <v>30000</v>
      </c>
      <c r="AX111" s="21">
        <f t="shared" si="42"/>
        <v>30000</v>
      </c>
      <c r="AY111" s="27">
        <f t="shared" si="43"/>
        <v>42737</v>
      </c>
      <c r="AZ111" s="27">
        <f t="shared" si="44"/>
        <v>42794</v>
      </c>
      <c r="BA111" s="20" t="s">
        <v>510</v>
      </c>
    </row>
    <row r="112" spans="1:53" s="33" customFormat="1" ht="123.75" x14ac:dyDescent="0.2">
      <c r="B112" s="67">
        <v>2017</v>
      </c>
      <c r="C112" s="10" t="s">
        <v>130</v>
      </c>
      <c r="D112" s="10" t="s">
        <v>100</v>
      </c>
      <c r="E112" s="10" t="s">
        <v>100</v>
      </c>
      <c r="F112" s="10" t="s">
        <v>254</v>
      </c>
      <c r="G112" s="10" t="s">
        <v>86</v>
      </c>
      <c r="H112" s="10" t="s">
        <v>101</v>
      </c>
      <c r="I112" s="66">
        <v>2017</v>
      </c>
      <c r="J112" s="91" t="s">
        <v>736</v>
      </c>
      <c r="K112" s="11" t="s">
        <v>77</v>
      </c>
      <c r="L112" s="11" t="s">
        <v>78</v>
      </c>
      <c r="M112" s="13">
        <v>116000</v>
      </c>
      <c r="N112" s="11" t="s">
        <v>511</v>
      </c>
      <c r="O112" s="11" t="s">
        <v>291</v>
      </c>
      <c r="P112" s="11" t="s">
        <v>94</v>
      </c>
      <c r="Q112" s="11" t="s">
        <v>87</v>
      </c>
      <c r="R112" s="26">
        <v>42737</v>
      </c>
      <c r="S112" s="26">
        <v>42766</v>
      </c>
      <c r="T112" s="11" t="s">
        <v>79</v>
      </c>
      <c r="U112" s="11" t="s">
        <v>80</v>
      </c>
      <c r="V112" s="11" t="s">
        <v>102</v>
      </c>
      <c r="W112" s="11" t="s">
        <v>103</v>
      </c>
      <c r="X112" s="11" t="s">
        <v>89</v>
      </c>
      <c r="Y112" s="10" t="s">
        <v>136</v>
      </c>
      <c r="Z112" s="28" t="s">
        <v>252</v>
      </c>
      <c r="AA112" s="28" t="s">
        <v>252</v>
      </c>
      <c r="AB112" s="28" t="s">
        <v>252</v>
      </c>
      <c r="AC112" s="10" t="str">
        <f t="shared" si="35"/>
        <v>Radio Trenu S.A de C.V</v>
      </c>
      <c r="AD112" s="32" t="s">
        <v>137</v>
      </c>
      <c r="AE112" s="16" t="s">
        <v>104</v>
      </c>
      <c r="AF112" s="16" t="s">
        <v>253</v>
      </c>
      <c r="AG112" s="11" t="s">
        <v>255</v>
      </c>
      <c r="AH112" s="11" t="s">
        <v>81</v>
      </c>
      <c r="AI112" s="11" t="s">
        <v>81</v>
      </c>
      <c r="AJ112" s="11" t="s">
        <v>512</v>
      </c>
      <c r="AK112" s="17">
        <f t="shared" si="36"/>
        <v>116000</v>
      </c>
      <c r="AL112" s="17">
        <f t="shared" si="34"/>
        <v>116000</v>
      </c>
      <c r="AM112" s="17">
        <v>116000</v>
      </c>
      <c r="AN112" s="11" t="s">
        <v>95</v>
      </c>
      <c r="AO112" s="29">
        <v>28942242.600000001</v>
      </c>
      <c r="AP112" s="30" t="s">
        <v>252</v>
      </c>
      <c r="AQ112" s="17">
        <f t="shared" si="37"/>
        <v>116000</v>
      </c>
      <c r="AR112" s="27">
        <f t="shared" si="38"/>
        <v>42737</v>
      </c>
      <c r="AS112" s="20" t="str">
        <f t="shared" si="39"/>
        <v>TMMEJ/COT/DCS/051/2017</v>
      </c>
      <c r="AT112" s="10" t="str">
        <f t="shared" si="40"/>
        <v>Difusión de la Campaña "Sigue en el Juego"</v>
      </c>
      <c r="AU112" s="93" t="s">
        <v>746</v>
      </c>
      <c r="AV112" s="10" t="s">
        <v>91</v>
      </c>
      <c r="AW112" s="21">
        <f t="shared" si="41"/>
        <v>116000</v>
      </c>
      <c r="AX112" s="21">
        <f t="shared" si="42"/>
        <v>116000</v>
      </c>
      <c r="AY112" s="27">
        <f t="shared" si="43"/>
        <v>42737</v>
      </c>
      <c r="AZ112" s="27">
        <f t="shared" si="44"/>
        <v>42766</v>
      </c>
      <c r="BA112" s="20" t="s">
        <v>513</v>
      </c>
    </row>
    <row r="113" spans="2:53" s="33" customFormat="1" ht="123.75" x14ac:dyDescent="0.2">
      <c r="B113" s="67">
        <v>2017</v>
      </c>
      <c r="C113" s="10" t="s">
        <v>130</v>
      </c>
      <c r="D113" s="10" t="s">
        <v>100</v>
      </c>
      <c r="E113" s="10" t="s">
        <v>100</v>
      </c>
      <c r="F113" s="10" t="s">
        <v>254</v>
      </c>
      <c r="G113" s="10" t="s">
        <v>86</v>
      </c>
      <c r="H113" s="10" t="s">
        <v>101</v>
      </c>
      <c r="I113" s="66">
        <v>2017</v>
      </c>
      <c r="J113" s="91" t="s">
        <v>736</v>
      </c>
      <c r="K113" s="11" t="s">
        <v>77</v>
      </c>
      <c r="L113" s="11" t="s">
        <v>78</v>
      </c>
      <c r="M113" s="13">
        <v>116000</v>
      </c>
      <c r="N113" s="11" t="s">
        <v>514</v>
      </c>
      <c r="O113" s="11" t="s">
        <v>291</v>
      </c>
      <c r="P113" s="11" t="s">
        <v>94</v>
      </c>
      <c r="Q113" s="11" t="s">
        <v>87</v>
      </c>
      <c r="R113" s="26">
        <v>42768</v>
      </c>
      <c r="S113" s="26">
        <v>42794</v>
      </c>
      <c r="T113" s="11" t="s">
        <v>79</v>
      </c>
      <c r="U113" s="11" t="s">
        <v>80</v>
      </c>
      <c r="V113" s="11" t="s">
        <v>102</v>
      </c>
      <c r="W113" s="11" t="s">
        <v>103</v>
      </c>
      <c r="X113" s="11" t="s">
        <v>89</v>
      </c>
      <c r="Y113" s="10" t="s">
        <v>136</v>
      </c>
      <c r="Z113" s="28" t="s">
        <v>252</v>
      </c>
      <c r="AA113" s="28" t="s">
        <v>252</v>
      </c>
      <c r="AB113" s="28" t="s">
        <v>252</v>
      </c>
      <c r="AC113" s="10" t="str">
        <f t="shared" si="35"/>
        <v>Radio Trenu S.A de C.V</v>
      </c>
      <c r="AD113" s="32" t="s">
        <v>137</v>
      </c>
      <c r="AE113" s="16" t="s">
        <v>104</v>
      </c>
      <c r="AF113" s="16" t="s">
        <v>253</v>
      </c>
      <c r="AG113" s="11" t="s">
        <v>255</v>
      </c>
      <c r="AH113" s="11" t="s">
        <v>81</v>
      </c>
      <c r="AI113" s="11" t="s">
        <v>81</v>
      </c>
      <c r="AJ113" s="11" t="s">
        <v>515</v>
      </c>
      <c r="AK113" s="17">
        <f t="shared" si="36"/>
        <v>116000</v>
      </c>
      <c r="AL113" s="17">
        <f t="shared" si="34"/>
        <v>116000</v>
      </c>
      <c r="AM113" s="17">
        <v>116000</v>
      </c>
      <c r="AN113" s="11" t="s">
        <v>95</v>
      </c>
      <c r="AO113" s="29">
        <v>28942242.600000001</v>
      </c>
      <c r="AP113" s="30" t="s">
        <v>252</v>
      </c>
      <c r="AQ113" s="17">
        <f t="shared" si="37"/>
        <v>116000</v>
      </c>
      <c r="AR113" s="27">
        <f t="shared" si="38"/>
        <v>42768</v>
      </c>
      <c r="AS113" s="20" t="str">
        <f t="shared" si="39"/>
        <v>TMMEJ/COT/DCS/052/2017</v>
      </c>
      <c r="AT113" s="10" t="str">
        <f t="shared" si="40"/>
        <v>Difusión de la Campaña "Predial y Descuentos 2017"</v>
      </c>
      <c r="AU113" s="93" t="s">
        <v>746</v>
      </c>
      <c r="AV113" s="10" t="s">
        <v>91</v>
      </c>
      <c r="AW113" s="21">
        <f t="shared" si="41"/>
        <v>116000</v>
      </c>
      <c r="AX113" s="21">
        <f t="shared" si="42"/>
        <v>116000</v>
      </c>
      <c r="AY113" s="27">
        <f t="shared" si="43"/>
        <v>42768</v>
      </c>
      <c r="AZ113" s="27">
        <f t="shared" si="44"/>
        <v>42794</v>
      </c>
      <c r="BA113" s="20" t="s">
        <v>516</v>
      </c>
    </row>
    <row r="114" spans="2:53" s="33" customFormat="1" ht="123.75" x14ac:dyDescent="0.2">
      <c r="B114" s="67">
        <v>2017</v>
      </c>
      <c r="C114" s="10" t="s">
        <v>130</v>
      </c>
      <c r="D114" s="10" t="s">
        <v>100</v>
      </c>
      <c r="E114" s="10" t="s">
        <v>100</v>
      </c>
      <c r="F114" s="10" t="s">
        <v>254</v>
      </c>
      <c r="G114" s="10" t="s">
        <v>86</v>
      </c>
      <c r="H114" s="10" t="s">
        <v>101</v>
      </c>
      <c r="I114" s="66">
        <v>2017</v>
      </c>
      <c r="J114" s="91" t="s">
        <v>736</v>
      </c>
      <c r="K114" s="11" t="s">
        <v>77</v>
      </c>
      <c r="L114" s="11" t="s">
        <v>78</v>
      </c>
      <c r="M114" s="13">
        <v>93000</v>
      </c>
      <c r="N114" s="11" t="s">
        <v>517</v>
      </c>
      <c r="O114" s="11" t="s">
        <v>291</v>
      </c>
      <c r="P114" s="11" t="s">
        <v>94</v>
      </c>
      <c r="Q114" s="11" t="s">
        <v>87</v>
      </c>
      <c r="R114" s="26">
        <v>42767</v>
      </c>
      <c r="S114" s="26">
        <v>42794</v>
      </c>
      <c r="T114" s="11" t="s">
        <v>79</v>
      </c>
      <c r="U114" s="11" t="s">
        <v>80</v>
      </c>
      <c r="V114" s="11" t="s">
        <v>102</v>
      </c>
      <c r="W114" s="11" t="s">
        <v>103</v>
      </c>
      <c r="X114" s="11" t="s">
        <v>89</v>
      </c>
      <c r="Y114" s="28" t="s">
        <v>518</v>
      </c>
      <c r="Z114" s="28" t="s">
        <v>252</v>
      </c>
      <c r="AA114" s="28" t="s">
        <v>252</v>
      </c>
      <c r="AB114" s="28" t="s">
        <v>252</v>
      </c>
      <c r="AC114" s="10" t="str">
        <f t="shared" si="35"/>
        <v>TV Azteca S.A de C.V</v>
      </c>
      <c r="AD114" s="32" t="s">
        <v>519</v>
      </c>
      <c r="AE114" s="16" t="s">
        <v>104</v>
      </c>
      <c r="AF114" s="16" t="s">
        <v>253</v>
      </c>
      <c r="AG114" s="11" t="s">
        <v>255</v>
      </c>
      <c r="AH114" s="11" t="s">
        <v>81</v>
      </c>
      <c r="AI114" s="11" t="s">
        <v>81</v>
      </c>
      <c r="AJ114" s="11" t="s">
        <v>509</v>
      </c>
      <c r="AK114" s="17">
        <f t="shared" si="36"/>
        <v>93000</v>
      </c>
      <c r="AL114" s="17">
        <f t="shared" si="34"/>
        <v>93000</v>
      </c>
      <c r="AM114" s="17">
        <v>93000</v>
      </c>
      <c r="AN114" s="11" t="s">
        <v>95</v>
      </c>
      <c r="AO114" s="29">
        <v>28942242.600000001</v>
      </c>
      <c r="AP114" s="30" t="s">
        <v>252</v>
      </c>
      <c r="AQ114" s="17">
        <f t="shared" si="37"/>
        <v>93000</v>
      </c>
      <c r="AR114" s="27">
        <f t="shared" si="38"/>
        <v>42767</v>
      </c>
      <c r="AS114" s="20" t="str">
        <f t="shared" si="39"/>
        <v>TMMEJ/COT/DCS/017/2017</v>
      </c>
      <c r="AT114" s="10" t="str">
        <f t="shared" si="40"/>
        <v>Difusión de de Proyectos y Obras del H. Ayuntamiento de Morelia en el Diario de Morelia</v>
      </c>
      <c r="AU114" s="93" t="s">
        <v>746</v>
      </c>
      <c r="AV114" s="10" t="s">
        <v>91</v>
      </c>
      <c r="AW114" s="21">
        <f t="shared" si="41"/>
        <v>93000</v>
      </c>
      <c r="AX114" s="21">
        <f t="shared" si="42"/>
        <v>93000</v>
      </c>
      <c r="AY114" s="27">
        <f t="shared" si="43"/>
        <v>42767</v>
      </c>
      <c r="AZ114" s="27">
        <f t="shared" si="44"/>
        <v>42794</v>
      </c>
      <c r="BA114" s="20" t="s">
        <v>520</v>
      </c>
    </row>
    <row r="115" spans="2:53" s="33" customFormat="1" ht="123.75" x14ac:dyDescent="0.2">
      <c r="B115" s="82">
        <v>2017</v>
      </c>
      <c r="C115" s="10" t="s">
        <v>130</v>
      </c>
      <c r="D115" s="10" t="s">
        <v>100</v>
      </c>
      <c r="E115" s="10" t="s">
        <v>100</v>
      </c>
      <c r="F115" s="10" t="s">
        <v>254</v>
      </c>
      <c r="G115" s="10" t="s">
        <v>86</v>
      </c>
      <c r="H115" s="10" t="s">
        <v>101</v>
      </c>
      <c r="I115" s="10">
        <v>2017</v>
      </c>
      <c r="J115" s="91" t="s">
        <v>736</v>
      </c>
      <c r="K115" s="11" t="s">
        <v>77</v>
      </c>
      <c r="L115" s="11" t="s">
        <v>78</v>
      </c>
      <c r="M115" s="13">
        <v>56000</v>
      </c>
      <c r="N115" s="11" t="s">
        <v>719</v>
      </c>
      <c r="O115" s="11" t="s">
        <v>291</v>
      </c>
      <c r="P115" s="11" t="s">
        <v>94</v>
      </c>
      <c r="Q115" s="11" t="s">
        <v>87</v>
      </c>
      <c r="R115" s="26">
        <v>42887</v>
      </c>
      <c r="S115" s="26">
        <v>43100</v>
      </c>
      <c r="T115" s="11" t="s">
        <v>79</v>
      </c>
      <c r="U115" s="11" t="s">
        <v>80</v>
      </c>
      <c r="V115" s="11" t="s">
        <v>102</v>
      </c>
      <c r="W115" s="11" t="s">
        <v>103</v>
      </c>
      <c r="X115" s="11" t="s">
        <v>89</v>
      </c>
      <c r="Y115" s="10" t="s">
        <v>252</v>
      </c>
      <c r="Z115" s="49" t="s">
        <v>600</v>
      </c>
      <c r="AA115" s="49" t="s">
        <v>601</v>
      </c>
      <c r="AB115" s="49" t="s">
        <v>602</v>
      </c>
      <c r="AC115" s="10" t="str">
        <f t="shared" si="35"/>
        <v>ND</v>
      </c>
      <c r="AD115" s="51" t="s">
        <v>720</v>
      </c>
      <c r="AE115" s="16" t="s">
        <v>104</v>
      </c>
      <c r="AF115" s="16" t="s">
        <v>253</v>
      </c>
      <c r="AG115" s="11" t="s">
        <v>255</v>
      </c>
      <c r="AH115" s="11" t="s">
        <v>219</v>
      </c>
      <c r="AI115" s="11" t="s">
        <v>219</v>
      </c>
      <c r="AJ115" s="11" t="s">
        <v>721</v>
      </c>
      <c r="AK115" s="17">
        <f t="shared" si="36"/>
        <v>56000</v>
      </c>
      <c r="AL115" s="17">
        <f t="shared" si="34"/>
        <v>56000</v>
      </c>
      <c r="AM115" s="17">
        <f>8000*2</f>
        <v>16000</v>
      </c>
      <c r="AN115" s="11" t="s">
        <v>220</v>
      </c>
      <c r="AO115" s="29">
        <v>5995511.7599999998</v>
      </c>
      <c r="AP115" s="30" t="s">
        <v>252</v>
      </c>
      <c r="AQ115" s="17">
        <f t="shared" si="37"/>
        <v>56000</v>
      </c>
      <c r="AR115" s="27">
        <f t="shared" si="38"/>
        <v>42887</v>
      </c>
      <c r="AS115" s="20" t="str">
        <f t="shared" si="39"/>
        <v>TMMEJ/COT/DCS/054/2017</v>
      </c>
      <c r="AT115" s="10" t="str">
        <f t="shared" si="40"/>
        <v>Difusión de mensajes sobre programas y actividades del H. Ayuntamiento de Morelia, en medio electrónico.</v>
      </c>
      <c r="AU115" s="93" t="s">
        <v>746</v>
      </c>
      <c r="AV115" s="10" t="s">
        <v>91</v>
      </c>
      <c r="AW115" s="21">
        <f t="shared" si="41"/>
        <v>56000</v>
      </c>
      <c r="AX115" s="21">
        <f t="shared" si="42"/>
        <v>56000</v>
      </c>
      <c r="AY115" s="27">
        <f t="shared" si="43"/>
        <v>42887</v>
      </c>
      <c r="AZ115" s="27">
        <f t="shared" si="44"/>
        <v>43100</v>
      </c>
      <c r="BA115" s="20" t="s">
        <v>722</v>
      </c>
    </row>
    <row r="116" spans="2:53" s="33" customFormat="1" ht="123.75" x14ac:dyDescent="0.2">
      <c r="B116" s="82">
        <v>2017</v>
      </c>
      <c r="C116" s="10" t="s">
        <v>130</v>
      </c>
      <c r="D116" s="10" t="s">
        <v>100</v>
      </c>
      <c r="E116" s="10" t="s">
        <v>100</v>
      </c>
      <c r="F116" s="10" t="s">
        <v>254</v>
      </c>
      <c r="G116" s="10" t="s">
        <v>86</v>
      </c>
      <c r="H116" s="10" t="s">
        <v>101</v>
      </c>
      <c r="I116" s="10"/>
      <c r="J116" s="91" t="s">
        <v>736</v>
      </c>
      <c r="K116" s="11" t="s">
        <v>77</v>
      </c>
      <c r="L116" s="11" t="s">
        <v>78</v>
      </c>
      <c r="M116" s="13">
        <v>300000</v>
      </c>
      <c r="N116" s="11" t="s">
        <v>284</v>
      </c>
      <c r="O116" s="11" t="s">
        <v>90</v>
      </c>
      <c r="P116" s="11" t="s">
        <v>94</v>
      </c>
      <c r="Q116" s="11" t="s">
        <v>87</v>
      </c>
      <c r="R116" s="26">
        <v>42736</v>
      </c>
      <c r="S116" s="26">
        <v>42916</v>
      </c>
      <c r="T116" s="11" t="s">
        <v>79</v>
      </c>
      <c r="U116" s="11" t="s">
        <v>80</v>
      </c>
      <c r="V116" s="11" t="s">
        <v>102</v>
      </c>
      <c r="W116" s="11" t="s">
        <v>103</v>
      </c>
      <c r="X116" s="11" t="s">
        <v>89</v>
      </c>
      <c r="Y116" s="10" t="s">
        <v>285</v>
      </c>
      <c r="Z116" s="49" t="s">
        <v>252</v>
      </c>
      <c r="AA116" s="49" t="s">
        <v>252</v>
      </c>
      <c r="AB116" s="49" t="s">
        <v>252</v>
      </c>
      <c r="AC116" s="10" t="str">
        <f t="shared" si="35"/>
        <v>Trade Web S. de R.L de C.V</v>
      </c>
      <c r="AD116" s="51" t="s">
        <v>287</v>
      </c>
      <c r="AE116" s="16" t="s">
        <v>104</v>
      </c>
      <c r="AF116" s="16" t="s">
        <v>253</v>
      </c>
      <c r="AG116" s="11" t="s">
        <v>255</v>
      </c>
      <c r="AH116" s="11" t="s">
        <v>219</v>
      </c>
      <c r="AI116" s="11" t="s">
        <v>219</v>
      </c>
      <c r="AJ116" s="11" t="s">
        <v>288</v>
      </c>
      <c r="AK116" s="17">
        <f t="shared" si="36"/>
        <v>300000</v>
      </c>
      <c r="AL116" s="17">
        <f t="shared" si="34"/>
        <v>300000</v>
      </c>
      <c r="AM116" s="17">
        <f>50000*6</f>
        <v>300000</v>
      </c>
      <c r="AN116" s="11" t="s">
        <v>220</v>
      </c>
      <c r="AO116" s="29">
        <v>5995511.7599999998</v>
      </c>
      <c r="AP116" s="30" t="s">
        <v>252</v>
      </c>
      <c r="AQ116" s="17">
        <f t="shared" si="37"/>
        <v>300000</v>
      </c>
      <c r="AR116" s="27">
        <f t="shared" si="38"/>
        <v>42736</v>
      </c>
      <c r="AS116" s="20" t="str">
        <f t="shared" si="39"/>
        <v>SA/DCS/S/121/2017</v>
      </c>
      <c r="AT116" s="10" t="str">
        <f t="shared" si="40"/>
        <v>Servicio de Difusión de mensajes, programas, actividades y campañas del H. Ayuntamiento de Morelia.</v>
      </c>
      <c r="AU116" s="93" t="s">
        <v>746</v>
      </c>
      <c r="AV116" s="10" t="s">
        <v>91</v>
      </c>
      <c r="AW116" s="21">
        <f t="shared" si="41"/>
        <v>300000</v>
      </c>
      <c r="AX116" s="21">
        <f t="shared" si="42"/>
        <v>300000</v>
      </c>
      <c r="AY116" s="27">
        <f t="shared" si="43"/>
        <v>42736</v>
      </c>
      <c r="AZ116" s="27">
        <f t="shared" si="44"/>
        <v>42916</v>
      </c>
      <c r="BA116" s="20" t="s">
        <v>289</v>
      </c>
    </row>
    <row r="117" spans="2:53" s="33" customFormat="1" ht="123.75" x14ac:dyDescent="0.2">
      <c r="B117" s="82">
        <v>2017</v>
      </c>
      <c r="C117" s="10" t="s">
        <v>130</v>
      </c>
      <c r="D117" s="10" t="s">
        <v>100</v>
      </c>
      <c r="E117" s="10" t="s">
        <v>100</v>
      </c>
      <c r="F117" s="10" t="s">
        <v>254</v>
      </c>
      <c r="G117" s="10" t="s">
        <v>86</v>
      </c>
      <c r="H117" s="10" t="s">
        <v>101</v>
      </c>
      <c r="I117" s="69">
        <v>2017</v>
      </c>
      <c r="J117" s="91" t="s">
        <v>736</v>
      </c>
      <c r="K117" s="11" t="s">
        <v>77</v>
      </c>
      <c r="L117" s="11" t="s">
        <v>78</v>
      </c>
      <c r="M117" s="13">
        <v>141000</v>
      </c>
      <c r="N117" s="11" t="s">
        <v>189</v>
      </c>
      <c r="O117" s="11" t="s">
        <v>90</v>
      </c>
      <c r="P117" s="11" t="s">
        <v>94</v>
      </c>
      <c r="Q117" s="11" t="s">
        <v>87</v>
      </c>
      <c r="R117" s="26">
        <v>42736</v>
      </c>
      <c r="S117" s="26">
        <v>42766</v>
      </c>
      <c r="T117" s="11" t="s">
        <v>79</v>
      </c>
      <c r="U117" s="11" t="s">
        <v>80</v>
      </c>
      <c r="V117" s="11" t="s">
        <v>102</v>
      </c>
      <c r="W117" s="11" t="s">
        <v>103</v>
      </c>
      <c r="X117" s="11" t="s">
        <v>89</v>
      </c>
      <c r="Y117" s="10" t="s">
        <v>252</v>
      </c>
      <c r="Z117" s="10" t="s">
        <v>154</v>
      </c>
      <c r="AA117" s="10" t="s">
        <v>155</v>
      </c>
      <c r="AB117" s="10" t="s">
        <v>156</v>
      </c>
      <c r="AC117" s="10" t="str">
        <f t="shared" si="35"/>
        <v>ND</v>
      </c>
      <c r="AD117" s="51" t="s">
        <v>157</v>
      </c>
      <c r="AE117" s="16" t="s">
        <v>104</v>
      </c>
      <c r="AF117" s="16" t="s">
        <v>253</v>
      </c>
      <c r="AG117" s="11" t="s">
        <v>255</v>
      </c>
      <c r="AH117" s="11" t="s">
        <v>219</v>
      </c>
      <c r="AI117" s="11" t="s">
        <v>219</v>
      </c>
      <c r="AJ117" s="11" t="s">
        <v>158</v>
      </c>
      <c r="AK117" s="17">
        <f t="shared" si="36"/>
        <v>141000</v>
      </c>
      <c r="AL117" s="17">
        <f t="shared" ref="AL117:AL148" si="45">AK117</f>
        <v>141000</v>
      </c>
      <c r="AM117" s="17">
        <v>141000</v>
      </c>
      <c r="AN117" s="11" t="s">
        <v>220</v>
      </c>
      <c r="AO117" s="29">
        <v>5995511.7599999998</v>
      </c>
      <c r="AP117" s="30" t="s">
        <v>252</v>
      </c>
      <c r="AQ117" s="17">
        <f t="shared" si="37"/>
        <v>141000</v>
      </c>
      <c r="AR117" s="27">
        <f t="shared" si="38"/>
        <v>42736</v>
      </c>
      <c r="AS117" s="20" t="str">
        <f t="shared" si="39"/>
        <v>SA/DCS/S/111/2017</v>
      </c>
      <c r="AT117" s="10" t="str">
        <f t="shared" si="40"/>
        <v>Servicios de Divulgación de los proyectOs, avances de las diferentes actividades con las que trabaja el H. Ayuntamiento de Morelia.</v>
      </c>
      <c r="AU117" s="93" t="s">
        <v>746</v>
      </c>
      <c r="AV117" s="10" t="s">
        <v>91</v>
      </c>
      <c r="AW117" s="21">
        <f t="shared" si="41"/>
        <v>141000</v>
      </c>
      <c r="AX117" s="21">
        <f t="shared" si="42"/>
        <v>141000</v>
      </c>
      <c r="AY117" s="27">
        <f t="shared" si="43"/>
        <v>42736</v>
      </c>
      <c r="AZ117" s="27">
        <f t="shared" si="44"/>
        <v>42766</v>
      </c>
      <c r="BA117" s="20">
        <v>2433</v>
      </c>
    </row>
    <row r="118" spans="2:53" s="33" customFormat="1" ht="123.75" x14ac:dyDescent="0.2">
      <c r="B118" s="82">
        <v>2017</v>
      </c>
      <c r="C118" s="10" t="s">
        <v>130</v>
      </c>
      <c r="D118" s="10" t="s">
        <v>100</v>
      </c>
      <c r="E118" s="10" t="s">
        <v>100</v>
      </c>
      <c r="F118" s="10" t="s">
        <v>254</v>
      </c>
      <c r="G118" s="10" t="s">
        <v>86</v>
      </c>
      <c r="H118" s="10" t="s">
        <v>101</v>
      </c>
      <c r="I118" s="69">
        <v>2017</v>
      </c>
      <c r="J118" s="91" t="s">
        <v>736</v>
      </c>
      <c r="K118" s="11" t="s">
        <v>77</v>
      </c>
      <c r="L118" s="11" t="s">
        <v>78</v>
      </c>
      <c r="M118" s="13">
        <v>348000</v>
      </c>
      <c r="N118" s="11" t="s">
        <v>190</v>
      </c>
      <c r="O118" s="11" t="s">
        <v>90</v>
      </c>
      <c r="P118" s="11" t="s">
        <v>94</v>
      </c>
      <c r="Q118" s="11" t="s">
        <v>87</v>
      </c>
      <c r="R118" s="26">
        <v>42767</v>
      </c>
      <c r="S118" s="26">
        <v>42855</v>
      </c>
      <c r="T118" s="11" t="s">
        <v>79</v>
      </c>
      <c r="U118" s="11" t="s">
        <v>80</v>
      </c>
      <c r="V118" s="11" t="s">
        <v>102</v>
      </c>
      <c r="W118" s="11" t="s">
        <v>103</v>
      </c>
      <c r="X118" s="11" t="s">
        <v>89</v>
      </c>
      <c r="Y118" s="10" t="s">
        <v>252</v>
      </c>
      <c r="Z118" s="10" t="s">
        <v>154</v>
      </c>
      <c r="AA118" s="10" t="s">
        <v>155</v>
      </c>
      <c r="AB118" s="10" t="s">
        <v>156</v>
      </c>
      <c r="AC118" s="10" t="str">
        <f t="shared" si="35"/>
        <v>ND</v>
      </c>
      <c r="AD118" s="51" t="s">
        <v>157</v>
      </c>
      <c r="AE118" s="16" t="s">
        <v>104</v>
      </c>
      <c r="AF118" s="16" t="s">
        <v>253</v>
      </c>
      <c r="AG118" s="11" t="s">
        <v>255</v>
      </c>
      <c r="AH118" s="11" t="s">
        <v>219</v>
      </c>
      <c r="AI118" s="11" t="s">
        <v>219</v>
      </c>
      <c r="AJ118" s="11" t="s">
        <v>158</v>
      </c>
      <c r="AK118" s="17">
        <f t="shared" si="36"/>
        <v>348000</v>
      </c>
      <c r="AL118" s="17">
        <f t="shared" si="45"/>
        <v>348000</v>
      </c>
      <c r="AM118" s="17">
        <f>116000*3</f>
        <v>348000</v>
      </c>
      <c r="AN118" s="11" t="s">
        <v>220</v>
      </c>
      <c r="AO118" s="29">
        <v>5995511.7599999998</v>
      </c>
      <c r="AP118" s="30" t="s">
        <v>252</v>
      </c>
      <c r="AQ118" s="17">
        <f t="shared" si="37"/>
        <v>348000</v>
      </c>
      <c r="AR118" s="27">
        <f t="shared" si="38"/>
        <v>42767</v>
      </c>
      <c r="AS118" s="20" t="str">
        <f t="shared" si="39"/>
        <v>SA/DCS/S/112/2017</v>
      </c>
      <c r="AT118" s="10" t="str">
        <f t="shared" si="40"/>
        <v>Servicios de Divulgación de los proyectOs, avances de las diferentes actividades con las que trabaja el H. Ayuntamiento de Morelia.</v>
      </c>
      <c r="AU118" s="93" t="s">
        <v>746</v>
      </c>
      <c r="AV118" s="10" t="s">
        <v>91</v>
      </c>
      <c r="AW118" s="21">
        <f t="shared" si="41"/>
        <v>348000</v>
      </c>
      <c r="AX118" s="21">
        <f t="shared" si="42"/>
        <v>348000</v>
      </c>
      <c r="AY118" s="27">
        <f t="shared" si="43"/>
        <v>42767</v>
      </c>
      <c r="AZ118" s="27">
        <f t="shared" si="44"/>
        <v>42855</v>
      </c>
      <c r="BA118" s="20" t="s">
        <v>161</v>
      </c>
    </row>
    <row r="119" spans="2:53" s="33" customFormat="1" ht="123.75" x14ac:dyDescent="0.2">
      <c r="B119" s="82">
        <v>2017</v>
      </c>
      <c r="C119" s="10" t="s">
        <v>130</v>
      </c>
      <c r="D119" s="10" t="s">
        <v>100</v>
      </c>
      <c r="E119" s="10" t="s">
        <v>100</v>
      </c>
      <c r="F119" s="10" t="s">
        <v>254</v>
      </c>
      <c r="G119" s="10" t="s">
        <v>86</v>
      </c>
      <c r="H119" s="10" t="s">
        <v>101</v>
      </c>
      <c r="I119" s="69">
        <v>2017</v>
      </c>
      <c r="J119" s="91" t="s">
        <v>736</v>
      </c>
      <c r="K119" s="11" t="s">
        <v>77</v>
      </c>
      <c r="L119" s="11" t="s">
        <v>78</v>
      </c>
      <c r="M119" s="13">
        <v>300000</v>
      </c>
      <c r="N119" s="11" t="s">
        <v>196</v>
      </c>
      <c r="O119" s="11" t="s">
        <v>90</v>
      </c>
      <c r="P119" s="11" t="s">
        <v>94</v>
      </c>
      <c r="Q119" s="11" t="s">
        <v>87</v>
      </c>
      <c r="R119" s="26">
        <v>42736</v>
      </c>
      <c r="S119" s="26">
        <v>42916</v>
      </c>
      <c r="T119" s="11" t="s">
        <v>79</v>
      </c>
      <c r="U119" s="11" t="s">
        <v>80</v>
      </c>
      <c r="V119" s="11" t="s">
        <v>102</v>
      </c>
      <c r="W119" s="11" t="s">
        <v>103</v>
      </c>
      <c r="X119" s="11" t="s">
        <v>89</v>
      </c>
      <c r="Y119" s="10" t="s">
        <v>197</v>
      </c>
      <c r="Z119" s="10" t="s">
        <v>252</v>
      </c>
      <c r="AA119" s="10" t="s">
        <v>252</v>
      </c>
      <c r="AB119" s="10" t="s">
        <v>252</v>
      </c>
      <c r="AC119" s="10" t="str">
        <f t="shared" si="35"/>
        <v>Servicios y Asesoria Publicitaria Siglo XXI S.A de C.V</v>
      </c>
      <c r="AD119" s="51" t="s">
        <v>198</v>
      </c>
      <c r="AE119" s="16" t="s">
        <v>104</v>
      </c>
      <c r="AF119" s="16" t="s">
        <v>253</v>
      </c>
      <c r="AG119" s="11" t="s">
        <v>255</v>
      </c>
      <c r="AH119" s="11" t="s">
        <v>219</v>
      </c>
      <c r="AI119" s="11" t="s">
        <v>219</v>
      </c>
      <c r="AJ119" s="11" t="s">
        <v>134</v>
      </c>
      <c r="AK119" s="17">
        <f t="shared" si="36"/>
        <v>300000</v>
      </c>
      <c r="AL119" s="17">
        <f t="shared" si="45"/>
        <v>300000</v>
      </c>
      <c r="AM119" s="17">
        <f>50000*6</f>
        <v>300000</v>
      </c>
      <c r="AN119" s="11" t="s">
        <v>220</v>
      </c>
      <c r="AO119" s="29">
        <v>5995511.7599999998</v>
      </c>
      <c r="AP119" s="30" t="s">
        <v>252</v>
      </c>
      <c r="AQ119" s="17">
        <f t="shared" si="37"/>
        <v>300000</v>
      </c>
      <c r="AR119" s="27">
        <f t="shared" si="38"/>
        <v>42736</v>
      </c>
      <c r="AS119" s="20" t="str">
        <f t="shared" si="39"/>
        <v>SA/DCS/S/71/2017</v>
      </c>
      <c r="AT119" s="10" t="str">
        <f t="shared" si="40"/>
        <v>Servicios de Difusión de mensajes, programas, actividades y Campañs del H. Ayuntamiento de Morelia.</v>
      </c>
      <c r="AU119" s="93" t="s">
        <v>746</v>
      </c>
      <c r="AV119" s="10" t="s">
        <v>91</v>
      </c>
      <c r="AW119" s="21">
        <f t="shared" si="41"/>
        <v>300000</v>
      </c>
      <c r="AX119" s="21">
        <f t="shared" si="42"/>
        <v>300000</v>
      </c>
      <c r="AY119" s="27">
        <f t="shared" si="43"/>
        <v>42736</v>
      </c>
      <c r="AZ119" s="27">
        <f t="shared" si="44"/>
        <v>42916</v>
      </c>
      <c r="BA119" s="20" t="s">
        <v>273</v>
      </c>
    </row>
    <row r="120" spans="2:53" s="33" customFormat="1" ht="123.75" x14ac:dyDescent="0.2">
      <c r="B120" s="82">
        <v>2017</v>
      </c>
      <c r="C120" s="10" t="s">
        <v>130</v>
      </c>
      <c r="D120" s="10" t="s">
        <v>100</v>
      </c>
      <c r="E120" s="10" t="s">
        <v>100</v>
      </c>
      <c r="F120" s="10" t="s">
        <v>254</v>
      </c>
      <c r="G120" s="10" t="s">
        <v>86</v>
      </c>
      <c r="H120" s="10" t="s">
        <v>101</v>
      </c>
      <c r="I120" s="69">
        <v>2017</v>
      </c>
      <c r="J120" s="91" t="s">
        <v>736</v>
      </c>
      <c r="K120" s="11" t="s">
        <v>77</v>
      </c>
      <c r="L120" s="11" t="s">
        <v>78</v>
      </c>
      <c r="M120" s="13">
        <v>180000</v>
      </c>
      <c r="N120" s="11" t="s">
        <v>202</v>
      </c>
      <c r="O120" s="11" t="s">
        <v>90</v>
      </c>
      <c r="P120" s="11" t="s">
        <v>94</v>
      </c>
      <c r="Q120" s="11" t="s">
        <v>87</v>
      </c>
      <c r="R120" s="26">
        <v>42736</v>
      </c>
      <c r="S120" s="26">
        <v>43100</v>
      </c>
      <c r="T120" s="11" t="s">
        <v>79</v>
      </c>
      <c r="U120" s="11" t="s">
        <v>80</v>
      </c>
      <c r="V120" s="11" t="s">
        <v>102</v>
      </c>
      <c r="W120" s="11" t="s">
        <v>103</v>
      </c>
      <c r="X120" s="11" t="s">
        <v>89</v>
      </c>
      <c r="Y120" s="10" t="s">
        <v>252</v>
      </c>
      <c r="Z120" s="10" t="s">
        <v>203</v>
      </c>
      <c r="AA120" s="10" t="s">
        <v>204</v>
      </c>
      <c r="AB120" s="10" t="s">
        <v>205</v>
      </c>
      <c r="AC120" s="10" t="str">
        <f t="shared" si="35"/>
        <v>ND</v>
      </c>
      <c r="AD120" s="51" t="s">
        <v>206</v>
      </c>
      <c r="AE120" s="16" t="s">
        <v>104</v>
      </c>
      <c r="AF120" s="16" t="s">
        <v>253</v>
      </c>
      <c r="AG120" s="11" t="s">
        <v>255</v>
      </c>
      <c r="AH120" s="11" t="s">
        <v>219</v>
      </c>
      <c r="AI120" s="11" t="s">
        <v>219</v>
      </c>
      <c r="AJ120" s="11" t="s">
        <v>134</v>
      </c>
      <c r="AK120" s="17">
        <f t="shared" si="36"/>
        <v>180000</v>
      </c>
      <c r="AL120" s="17">
        <f t="shared" si="45"/>
        <v>180000</v>
      </c>
      <c r="AM120" s="17">
        <f>15000*7</f>
        <v>105000</v>
      </c>
      <c r="AN120" s="11" t="s">
        <v>220</v>
      </c>
      <c r="AO120" s="29">
        <v>5995511.7599999998</v>
      </c>
      <c r="AP120" s="30" t="s">
        <v>252</v>
      </c>
      <c r="AQ120" s="17">
        <f t="shared" si="37"/>
        <v>180000</v>
      </c>
      <c r="AR120" s="27">
        <f t="shared" si="38"/>
        <v>42736</v>
      </c>
      <c r="AS120" s="20" t="str">
        <f t="shared" si="39"/>
        <v>SA/DCS/S/83/2017</v>
      </c>
      <c r="AT120" s="10" t="str">
        <f t="shared" si="40"/>
        <v>Servicios de Difusión de mensajes, programas, actividades y Campañs del H. Ayuntamiento de Morelia.</v>
      </c>
      <c r="AU120" s="93" t="s">
        <v>746</v>
      </c>
      <c r="AV120" s="10" t="s">
        <v>91</v>
      </c>
      <c r="AW120" s="21">
        <f t="shared" si="41"/>
        <v>180000</v>
      </c>
      <c r="AX120" s="21">
        <f t="shared" si="42"/>
        <v>180000</v>
      </c>
      <c r="AY120" s="27">
        <f t="shared" si="43"/>
        <v>42736</v>
      </c>
      <c r="AZ120" s="27">
        <f t="shared" si="44"/>
        <v>43100</v>
      </c>
      <c r="BA120" s="20" t="s">
        <v>275</v>
      </c>
    </row>
    <row r="121" spans="2:53" s="33" customFormat="1" ht="123.75" x14ac:dyDescent="0.2">
      <c r="B121" s="82">
        <v>2017</v>
      </c>
      <c r="C121" s="10" t="s">
        <v>130</v>
      </c>
      <c r="D121" s="10" t="s">
        <v>100</v>
      </c>
      <c r="E121" s="10" t="s">
        <v>100</v>
      </c>
      <c r="F121" s="10" t="s">
        <v>254</v>
      </c>
      <c r="G121" s="10" t="s">
        <v>86</v>
      </c>
      <c r="H121" s="10" t="s">
        <v>101</v>
      </c>
      <c r="I121" s="69">
        <v>2017</v>
      </c>
      <c r="J121" s="91" t="s">
        <v>736</v>
      </c>
      <c r="K121" s="11" t="s">
        <v>77</v>
      </c>
      <c r="L121" s="11" t="s">
        <v>78</v>
      </c>
      <c r="M121" s="13">
        <v>300000</v>
      </c>
      <c r="N121" s="11" t="s">
        <v>211</v>
      </c>
      <c r="O121" s="11" t="s">
        <v>90</v>
      </c>
      <c r="P121" s="11" t="s">
        <v>94</v>
      </c>
      <c r="Q121" s="11" t="s">
        <v>87</v>
      </c>
      <c r="R121" s="26">
        <v>42795</v>
      </c>
      <c r="S121" s="26">
        <v>43100</v>
      </c>
      <c r="T121" s="11" t="s">
        <v>79</v>
      </c>
      <c r="U121" s="11" t="s">
        <v>80</v>
      </c>
      <c r="V121" s="11" t="s">
        <v>102</v>
      </c>
      <c r="W121" s="11" t="s">
        <v>103</v>
      </c>
      <c r="X121" s="11" t="s">
        <v>89</v>
      </c>
      <c r="Y121" s="10" t="s">
        <v>252</v>
      </c>
      <c r="Z121" s="10" t="s">
        <v>212</v>
      </c>
      <c r="AA121" s="10" t="s">
        <v>213</v>
      </c>
      <c r="AB121" s="10" t="s">
        <v>214</v>
      </c>
      <c r="AC121" s="10" t="str">
        <f t="shared" ref="AC121:AC139" si="46">Y121</f>
        <v>ND</v>
      </c>
      <c r="AD121" s="51" t="s">
        <v>215</v>
      </c>
      <c r="AE121" s="16" t="s">
        <v>104</v>
      </c>
      <c r="AF121" s="16" t="s">
        <v>253</v>
      </c>
      <c r="AG121" s="11" t="s">
        <v>255</v>
      </c>
      <c r="AH121" s="11" t="s">
        <v>219</v>
      </c>
      <c r="AI121" s="11" t="s">
        <v>219</v>
      </c>
      <c r="AJ121" s="11" t="s">
        <v>134</v>
      </c>
      <c r="AK121" s="17">
        <f t="shared" ref="AK121:AK148" si="47">M121</f>
        <v>300000</v>
      </c>
      <c r="AL121" s="17">
        <f t="shared" si="45"/>
        <v>300000</v>
      </c>
      <c r="AM121" s="17">
        <f>30000*5</f>
        <v>150000</v>
      </c>
      <c r="AN121" s="11" t="s">
        <v>220</v>
      </c>
      <c r="AO121" s="29">
        <v>5995511.7599999998</v>
      </c>
      <c r="AP121" s="30" t="s">
        <v>252</v>
      </c>
      <c r="AQ121" s="17">
        <f t="shared" ref="AQ121:AQ148" si="48">M121</f>
        <v>300000</v>
      </c>
      <c r="AR121" s="27">
        <f t="shared" ref="AR121:AR148" si="49">R121</f>
        <v>42795</v>
      </c>
      <c r="AS121" s="20" t="str">
        <f t="shared" ref="AS121:AS148" si="50">N121</f>
        <v>SA/DCS/S/75/2017</v>
      </c>
      <c r="AT121" s="10" t="str">
        <f t="shared" ref="AT121:AT148" si="51">AJ121</f>
        <v>Servicios de Difusión de mensajes, programas, actividades y Campañs del H. Ayuntamiento de Morelia.</v>
      </c>
      <c r="AU121" s="93" t="s">
        <v>746</v>
      </c>
      <c r="AV121" s="10" t="s">
        <v>91</v>
      </c>
      <c r="AW121" s="21">
        <f t="shared" ref="AW121:AW148" si="52">M121</f>
        <v>300000</v>
      </c>
      <c r="AX121" s="21">
        <f t="shared" ref="AX121:AX148" si="53">AW121</f>
        <v>300000</v>
      </c>
      <c r="AY121" s="27">
        <f t="shared" ref="AY121:AY148" si="54">R121</f>
        <v>42795</v>
      </c>
      <c r="AZ121" s="27">
        <f t="shared" ref="AZ121:AZ148" si="55">S121</f>
        <v>43100</v>
      </c>
      <c r="BA121" s="20" t="s">
        <v>278</v>
      </c>
    </row>
    <row r="122" spans="2:53" s="33" customFormat="1" ht="123.75" x14ac:dyDescent="0.2">
      <c r="B122" s="82">
        <v>2017</v>
      </c>
      <c r="C122" s="10" t="s">
        <v>130</v>
      </c>
      <c r="D122" s="10" t="s">
        <v>100</v>
      </c>
      <c r="E122" s="10" t="s">
        <v>100</v>
      </c>
      <c r="F122" s="10" t="s">
        <v>254</v>
      </c>
      <c r="G122" s="10" t="s">
        <v>86</v>
      </c>
      <c r="H122" s="10" t="s">
        <v>101</v>
      </c>
      <c r="I122" s="69">
        <v>2017</v>
      </c>
      <c r="J122" s="91" t="s">
        <v>736</v>
      </c>
      <c r="K122" s="11" t="s">
        <v>77</v>
      </c>
      <c r="L122" s="11" t="s">
        <v>78</v>
      </c>
      <c r="M122" s="13">
        <v>220000</v>
      </c>
      <c r="N122" s="11" t="s">
        <v>216</v>
      </c>
      <c r="O122" s="11" t="s">
        <v>90</v>
      </c>
      <c r="P122" s="11" t="s">
        <v>94</v>
      </c>
      <c r="Q122" s="11" t="s">
        <v>87</v>
      </c>
      <c r="R122" s="26">
        <v>42795</v>
      </c>
      <c r="S122" s="26">
        <v>43100</v>
      </c>
      <c r="T122" s="11" t="s">
        <v>79</v>
      </c>
      <c r="U122" s="11" t="s">
        <v>80</v>
      </c>
      <c r="V122" s="11" t="s">
        <v>102</v>
      </c>
      <c r="W122" s="11" t="s">
        <v>103</v>
      </c>
      <c r="X122" s="11" t="s">
        <v>89</v>
      </c>
      <c r="Y122" s="10" t="s">
        <v>217</v>
      </c>
      <c r="Z122" s="10" t="s">
        <v>252</v>
      </c>
      <c r="AA122" s="10" t="s">
        <v>252</v>
      </c>
      <c r="AB122" s="10" t="s">
        <v>252</v>
      </c>
      <c r="AC122" s="10" t="str">
        <f t="shared" si="46"/>
        <v>IMARMX S. de R.L de C.V</v>
      </c>
      <c r="AD122" s="51" t="s">
        <v>218</v>
      </c>
      <c r="AE122" s="16" t="s">
        <v>104</v>
      </c>
      <c r="AF122" s="16" t="s">
        <v>253</v>
      </c>
      <c r="AG122" s="11" t="s">
        <v>255</v>
      </c>
      <c r="AH122" s="11" t="s">
        <v>219</v>
      </c>
      <c r="AI122" s="11" t="s">
        <v>219</v>
      </c>
      <c r="AJ122" s="11" t="s">
        <v>127</v>
      </c>
      <c r="AK122" s="17">
        <f t="shared" si="47"/>
        <v>220000</v>
      </c>
      <c r="AL122" s="17">
        <f t="shared" si="45"/>
        <v>220000</v>
      </c>
      <c r="AM122" s="17">
        <f>22000*5</f>
        <v>110000</v>
      </c>
      <c r="AN122" s="11" t="s">
        <v>220</v>
      </c>
      <c r="AO122" s="29">
        <v>5995511.7599999998</v>
      </c>
      <c r="AP122" s="30" t="s">
        <v>252</v>
      </c>
      <c r="AQ122" s="17">
        <f t="shared" si="48"/>
        <v>220000</v>
      </c>
      <c r="AR122" s="19">
        <f t="shared" si="49"/>
        <v>42795</v>
      </c>
      <c r="AS122" s="20" t="str">
        <f t="shared" si="50"/>
        <v>SA/DCS/S/113/2017</v>
      </c>
      <c r="AT122" s="10" t="str">
        <f t="shared" si="51"/>
        <v>Servicios de Difusión del quehacer del H. Ayuntamiento de Morelia y de los bienes y servicios públicos que prestan las diferentes dependencias que lo conforman</v>
      </c>
      <c r="AU122" s="93" t="s">
        <v>746</v>
      </c>
      <c r="AV122" s="10" t="s">
        <v>91</v>
      </c>
      <c r="AW122" s="21">
        <f t="shared" si="52"/>
        <v>220000</v>
      </c>
      <c r="AX122" s="21">
        <f t="shared" si="53"/>
        <v>220000</v>
      </c>
      <c r="AY122" s="27">
        <f t="shared" si="54"/>
        <v>42795</v>
      </c>
      <c r="AZ122" s="27">
        <f t="shared" si="55"/>
        <v>43100</v>
      </c>
      <c r="BA122" s="20" t="s">
        <v>279</v>
      </c>
    </row>
    <row r="123" spans="2:53" s="33" customFormat="1" ht="123.75" x14ac:dyDescent="0.2">
      <c r="B123" s="82">
        <v>2017</v>
      </c>
      <c r="C123" s="10" t="s">
        <v>130</v>
      </c>
      <c r="D123" s="10" t="s">
        <v>100</v>
      </c>
      <c r="E123" s="10" t="s">
        <v>100</v>
      </c>
      <c r="F123" s="10" t="s">
        <v>254</v>
      </c>
      <c r="G123" s="10" t="s">
        <v>86</v>
      </c>
      <c r="H123" s="10" t="s">
        <v>101</v>
      </c>
      <c r="I123" s="69">
        <v>2017</v>
      </c>
      <c r="J123" s="91" t="s">
        <v>736</v>
      </c>
      <c r="K123" s="11" t="s">
        <v>77</v>
      </c>
      <c r="L123" s="11" t="s">
        <v>78</v>
      </c>
      <c r="M123" s="13">
        <v>190000</v>
      </c>
      <c r="N123" s="11" t="s">
        <v>221</v>
      </c>
      <c r="O123" s="11" t="s">
        <v>90</v>
      </c>
      <c r="P123" s="11" t="s">
        <v>94</v>
      </c>
      <c r="Q123" s="11" t="s">
        <v>87</v>
      </c>
      <c r="R123" s="26">
        <v>42795</v>
      </c>
      <c r="S123" s="26">
        <v>43100</v>
      </c>
      <c r="T123" s="11" t="s">
        <v>79</v>
      </c>
      <c r="U123" s="11" t="s">
        <v>80</v>
      </c>
      <c r="V123" s="11" t="s">
        <v>102</v>
      </c>
      <c r="W123" s="11" t="s">
        <v>103</v>
      </c>
      <c r="X123" s="11" t="s">
        <v>89</v>
      </c>
      <c r="Y123" s="10" t="s">
        <v>252</v>
      </c>
      <c r="Z123" s="10" t="s">
        <v>222</v>
      </c>
      <c r="AA123" s="10" t="s">
        <v>223</v>
      </c>
      <c r="AB123" s="10" t="s">
        <v>224</v>
      </c>
      <c r="AC123" s="10" t="str">
        <f t="shared" si="46"/>
        <v>ND</v>
      </c>
      <c r="AD123" s="51" t="s">
        <v>225</v>
      </c>
      <c r="AE123" s="16" t="s">
        <v>104</v>
      </c>
      <c r="AF123" s="16" t="s">
        <v>253</v>
      </c>
      <c r="AG123" s="11" t="s">
        <v>255</v>
      </c>
      <c r="AH123" s="11">
        <v>36601</v>
      </c>
      <c r="AI123" s="11">
        <v>36601</v>
      </c>
      <c r="AJ123" s="11" t="s">
        <v>115</v>
      </c>
      <c r="AK123" s="17">
        <f t="shared" si="47"/>
        <v>190000</v>
      </c>
      <c r="AL123" s="17">
        <f t="shared" si="45"/>
        <v>190000</v>
      </c>
      <c r="AM123" s="17">
        <f>20000*5</f>
        <v>100000</v>
      </c>
      <c r="AN123" s="11" t="s">
        <v>220</v>
      </c>
      <c r="AO123" s="29">
        <v>5995511.7599999998</v>
      </c>
      <c r="AP123" s="30" t="s">
        <v>252</v>
      </c>
      <c r="AQ123" s="17">
        <f t="shared" si="48"/>
        <v>190000</v>
      </c>
      <c r="AR123" s="27">
        <f t="shared" si="49"/>
        <v>42795</v>
      </c>
      <c r="AS123" s="20" t="str">
        <f t="shared" si="50"/>
        <v>SA/DCS/S/106/2017</v>
      </c>
      <c r="AT123" s="10" t="str">
        <f t="shared" si="51"/>
        <v>Servicios de dar a Conocer a la Ciudadania de Morelia en general, las acciones, programas y campañas realizadas por el H. Ayuntamiento en favor de los Morelianos.</v>
      </c>
      <c r="AU123" s="93" t="s">
        <v>746</v>
      </c>
      <c r="AV123" s="10" t="s">
        <v>91</v>
      </c>
      <c r="AW123" s="21">
        <f t="shared" si="52"/>
        <v>190000</v>
      </c>
      <c r="AX123" s="21">
        <f t="shared" si="53"/>
        <v>190000</v>
      </c>
      <c r="AY123" s="27">
        <f t="shared" si="54"/>
        <v>42795</v>
      </c>
      <c r="AZ123" s="27">
        <f t="shared" si="55"/>
        <v>43100</v>
      </c>
      <c r="BA123" s="20" t="s">
        <v>280</v>
      </c>
    </row>
    <row r="124" spans="2:53" s="33" customFormat="1" ht="123.75" x14ac:dyDescent="0.2">
      <c r="B124" s="82">
        <v>2017</v>
      </c>
      <c r="C124" s="10" t="s">
        <v>130</v>
      </c>
      <c r="D124" s="10" t="s">
        <v>100</v>
      </c>
      <c r="E124" s="10" t="s">
        <v>100</v>
      </c>
      <c r="F124" s="10" t="s">
        <v>254</v>
      </c>
      <c r="G124" s="10" t="s">
        <v>86</v>
      </c>
      <c r="H124" s="10" t="s">
        <v>101</v>
      </c>
      <c r="I124" s="69">
        <v>2017</v>
      </c>
      <c r="J124" s="69" t="s">
        <v>736</v>
      </c>
      <c r="K124" s="11" t="s">
        <v>77</v>
      </c>
      <c r="L124" s="11" t="s">
        <v>78</v>
      </c>
      <c r="M124" s="13">
        <v>10000</v>
      </c>
      <c r="N124" s="11" t="s">
        <v>532</v>
      </c>
      <c r="O124" s="11" t="s">
        <v>90</v>
      </c>
      <c r="P124" s="11" t="s">
        <v>94</v>
      </c>
      <c r="Q124" s="11" t="s">
        <v>87</v>
      </c>
      <c r="R124" s="26">
        <v>42736</v>
      </c>
      <c r="S124" s="26">
        <v>42766</v>
      </c>
      <c r="T124" s="11" t="s">
        <v>79</v>
      </c>
      <c r="U124" s="11" t="s">
        <v>80</v>
      </c>
      <c r="V124" s="11" t="s">
        <v>102</v>
      </c>
      <c r="W124" s="11" t="s">
        <v>103</v>
      </c>
      <c r="X124" s="11" t="s">
        <v>89</v>
      </c>
      <c r="Y124" s="10" t="s">
        <v>252</v>
      </c>
      <c r="Z124" s="49" t="s">
        <v>533</v>
      </c>
      <c r="AA124" s="49" t="s">
        <v>534</v>
      </c>
      <c r="AB124" s="49" t="s">
        <v>535</v>
      </c>
      <c r="AC124" s="10" t="str">
        <f t="shared" si="46"/>
        <v>ND</v>
      </c>
      <c r="AD124" s="51" t="s">
        <v>536</v>
      </c>
      <c r="AE124" s="16" t="s">
        <v>104</v>
      </c>
      <c r="AF124" s="16" t="s">
        <v>253</v>
      </c>
      <c r="AG124" s="11" t="s">
        <v>255</v>
      </c>
      <c r="AH124" s="11" t="s">
        <v>219</v>
      </c>
      <c r="AI124" s="11" t="s">
        <v>219</v>
      </c>
      <c r="AJ124" s="11" t="s">
        <v>433</v>
      </c>
      <c r="AK124" s="17">
        <f t="shared" si="47"/>
        <v>10000</v>
      </c>
      <c r="AL124" s="17">
        <f t="shared" si="45"/>
        <v>10000</v>
      </c>
      <c r="AM124" s="17">
        <v>10000</v>
      </c>
      <c r="AN124" s="11" t="s">
        <v>220</v>
      </c>
      <c r="AO124" s="29">
        <v>5995511.7599999998</v>
      </c>
      <c r="AP124" s="30" t="s">
        <v>252</v>
      </c>
      <c r="AQ124" s="17">
        <f t="shared" si="48"/>
        <v>10000</v>
      </c>
      <c r="AR124" s="27">
        <f t="shared" si="49"/>
        <v>42736</v>
      </c>
      <c r="AS124" s="20" t="str">
        <f t="shared" si="50"/>
        <v>SA/DCS/S/011/2017</v>
      </c>
      <c r="AT124" s="10" t="str">
        <f t="shared" si="51"/>
        <v>Servicios de Difusión de Campaña de Predial y Descuentos 2017</v>
      </c>
      <c r="AU124" s="93" t="s">
        <v>746</v>
      </c>
      <c r="AV124" s="10" t="s">
        <v>91</v>
      </c>
      <c r="AW124" s="21">
        <f t="shared" si="52"/>
        <v>10000</v>
      </c>
      <c r="AX124" s="21">
        <f t="shared" si="53"/>
        <v>10000</v>
      </c>
      <c r="AY124" s="27">
        <f t="shared" si="54"/>
        <v>42736</v>
      </c>
      <c r="AZ124" s="27">
        <f t="shared" si="55"/>
        <v>42766</v>
      </c>
      <c r="BA124" s="20" t="s">
        <v>537</v>
      </c>
    </row>
    <row r="125" spans="2:53" s="33" customFormat="1" ht="123.75" x14ac:dyDescent="0.2">
      <c r="B125" s="82">
        <v>2017</v>
      </c>
      <c r="C125" s="10" t="s">
        <v>130</v>
      </c>
      <c r="D125" s="10" t="s">
        <v>100</v>
      </c>
      <c r="E125" s="10" t="s">
        <v>100</v>
      </c>
      <c r="F125" s="10" t="s">
        <v>254</v>
      </c>
      <c r="G125" s="10" t="s">
        <v>86</v>
      </c>
      <c r="H125" s="10" t="s">
        <v>101</v>
      </c>
      <c r="I125" s="69">
        <v>2017</v>
      </c>
      <c r="J125" s="69" t="s">
        <v>736</v>
      </c>
      <c r="K125" s="11" t="s">
        <v>77</v>
      </c>
      <c r="L125" s="11" t="s">
        <v>78</v>
      </c>
      <c r="M125" s="13">
        <v>10000</v>
      </c>
      <c r="N125" s="11" t="s">
        <v>538</v>
      </c>
      <c r="O125" s="11" t="s">
        <v>90</v>
      </c>
      <c r="P125" s="11" t="s">
        <v>94</v>
      </c>
      <c r="Q125" s="11" t="s">
        <v>87</v>
      </c>
      <c r="R125" s="26">
        <v>42736</v>
      </c>
      <c r="S125" s="26">
        <v>42766</v>
      </c>
      <c r="T125" s="11" t="s">
        <v>79</v>
      </c>
      <c r="U125" s="11" t="s">
        <v>80</v>
      </c>
      <c r="V125" s="11" t="s">
        <v>102</v>
      </c>
      <c r="W125" s="11" t="s">
        <v>103</v>
      </c>
      <c r="X125" s="11" t="s">
        <v>89</v>
      </c>
      <c r="Y125" s="10" t="s">
        <v>539</v>
      </c>
      <c r="Z125" s="49" t="s">
        <v>252</v>
      </c>
      <c r="AA125" s="49" t="s">
        <v>252</v>
      </c>
      <c r="AB125" s="49" t="s">
        <v>252</v>
      </c>
      <c r="AC125" s="10" t="str">
        <f t="shared" si="46"/>
        <v>Frecuencia Informativa Escrita S.A de C.V</v>
      </c>
      <c r="AD125" s="51" t="s">
        <v>540</v>
      </c>
      <c r="AE125" s="16" t="s">
        <v>104</v>
      </c>
      <c r="AF125" s="16" t="s">
        <v>253</v>
      </c>
      <c r="AG125" s="11" t="s">
        <v>255</v>
      </c>
      <c r="AH125" s="11" t="s">
        <v>219</v>
      </c>
      <c r="AI125" s="11" t="s">
        <v>219</v>
      </c>
      <c r="AJ125" s="11" t="s">
        <v>433</v>
      </c>
      <c r="AK125" s="17">
        <f t="shared" si="47"/>
        <v>10000</v>
      </c>
      <c r="AL125" s="17">
        <f t="shared" si="45"/>
        <v>10000</v>
      </c>
      <c r="AM125" s="17">
        <v>10000</v>
      </c>
      <c r="AN125" s="11" t="s">
        <v>220</v>
      </c>
      <c r="AO125" s="29">
        <v>5995511.7599999998</v>
      </c>
      <c r="AP125" s="30" t="s">
        <v>252</v>
      </c>
      <c r="AQ125" s="17">
        <f t="shared" si="48"/>
        <v>10000</v>
      </c>
      <c r="AR125" s="27">
        <f t="shared" si="49"/>
        <v>42736</v>
      </c>
      <c r="AS125" s="20" t="str">
        <f t="shared" si="50"/>
        <v>SA/DCS/S/012/2017</v>
      </c>
      <c r="AT125" s="10" t="str">
        <f t="shared" si="51"/>
        <v>Servicios de Difusión de Campaña de Predial y Descuentos 2017</v>
      </c>
      <c r="AU125" s="93" t="s">
        <v>746</v>
      </c>
      <c r="AV125" s="10" t="s">
        <v>91</v>
      </c>
      <c r="AW125" s="21">
        <f t="shared" si="52"/>
        <v>10000</v>
      </c>
      <c r="AX125" s="21">
        <f t="shared" si="53"/>
        <v>10000</v>
      </c>
      <c r="AY125" s="27">
        <f t="shared" si="54"/>
        <v>42736</v>
      </c>
      <c r="AZ125" s="27">
        <f t="shared" si="55"/>
        <v>42766</v>
      </c>
      <c r="BA125" s="20" t="s">
        <v>541</v>
      </c>
    </row>
    <row r="126" spans="2:53" s="33" customFormat="1" ht="123.75" x14ac:dyDescent="0.2">
      <c r="B126" s="82">
        <v>2017</v>
      </c>
      <c r="C126" s="10" t="s">
        <v>130</v>
      </c>
      <c r="D126" s="10" t="s">
        <v>100</v>
      </c>
      <c r="E126" s="10" t="s">
        <v>100</v>
      </c>
      <c r="F126" s="10" t="s">
        <v>254</v>
      </c>
      <c r="G126" s="10" t="s">
        <v>86</v>
      </c>
      <c r="H126" s="10" t="s">
        <v>101</v>
      </c>
      <c r="I126" s="69">
        <v>2017</v>
      </c>
      <c r="J126" s="69" t="s">
        <v>736</v>
      </c>
      <c r="K126" s="11" t="s">
        <v>77</v>
      </c>
      <c r="L126" s="11" t="s">
        <v>78</v>
      </c>
      <c r="M126" s="13">
        <v>120000</v>
      </c>
      <c r="N126" s="11" t="s">
        <v>542</v>
      </c>
      <c r="O126" s="11" t="s">
        <v>90</v>
      </c>
      <c r="P126" s="11" t="s">
        <v>94</v>
      </c>
      <c r="Q126" s="11" t="s">
        <v>87</v>
      </c>
      <c r="R126" s="26">
        <v>42736</v>
      </c>
      <c r="S126" s="26">
        <v>42766</v>
      </c>
      <c r="T126" s="11" t="s">
        <v>79</v>
      </c>
      <c r="U126" s="11" t="s">
        <v>80</v>
      </c>
      <c r="V126" s="11" t="s">
        <v>102</v>
      </c>
      <c r="W126" s="11" t="s">
        <v>103</v>
      </c>
      <c r="X126" s="11" t="s">
        <v>89</v>
      </c>
      <c r="Y126" s="49" t="s">
        <v>252</v>
      </c>
      <c r="Z126" s="49" t="s">
        <v>543</v>
      </c>
      <c r="AA126" s="49" t="s">
        <v>163</v>
      </c>
      <c r="AB126" s="49" t="s">
        <v>544</v>
      </c>
      <c r="AC126" s="10" t="str">
        <f t="shared" si="46"/>
        <v>ND</v>
      </c>
      <c r="AD126" s="51" t="s">
        <v>545</v>
      </c>
      <c r="AE126" s="16" t="s">
        <v>104</v>
      </c>
      <c r="AF126" s="16" t="s">
        <v>253</v>
      </c>
      <c r="AG126" s="11" t="s">
        <v>255</v>
      </c>
      <c r="AH126" s="11" t="s">
        <v>219</v>
      </c>
      <c r="AI126" s="11" t="s">
        <v>219</v>
      </c>
      <c r="AJ126" s="11" t="s">
        <v>433</v>
      </c>
      <c r="AK126" s="17">
        <f t="shared" si="47"/>
        <v>120000</v>
      </c>
      <c r="AL126" s="17">
        <f t="shared" si="45"/>
        <v>120000</v>
      </c>
      <c r="AM126" s="17">
        <v>120000</v>
      </c>
      <c r="AN126" s="11" t="s">
        <v>220</v>
      </c>
      <c r="AO126" s="29">
        <v>5995511.7599999998</v>
      </c>
      <c r="AP126" s="30" t="s">
        <v>252</v>
      </c>
      <c r="AQ126" s="17">
        <f t="shared" si="48"/>
        <v>120000</v>
      </c>
      <c r="AR126" s="27">
        <f t="shared" si="49"/>
        <v>42736</v>
      </c>
      <c r="AS126" s="20" t="str">
        <f t="shared" si="50"/>
        <v>SA/DCS/S/016/2017</v>
      </c>
      <c r="AT126" s="10" t="str">
        <f t="shared" si="51"/>
        <v>Servicios de Difusión de Campaña de Predial y Descuentos 2017</v>
      </c>
      <c r="AU126" s="93" t="s">
        <v>746</v>
      </c>
      <c r="AV126" s="10" t="s">
        <v>91</v>
      </c>
      <c r="AW126" s="21">
        <f t="shared" si="52"/>
        <v>120000</v>
      </c>
      <c r="AX126" s="21">
        <f t="shared" si="53"/>
        <v>120000</v>
      </c>
      <c r="AY126" s="27">
        <f t="shared" si="54"/>
        <v>42736</v>
      </c>
      <c r="AZ126" s="27">
        <f t="shared" si="55"/>
        <v>42766</v>
      </c>
      <c r="BA126" s="20" t="s">
        <v>546</v>
      </c>
    </row>
    <row r="127" spans="2:53" s="33" customFormat="1" ht="123.75" x14ac:dyDescent="0.2">
      <c r="B127" s="82">
        <v>2017</v>
      </c>
      <c r="C127" s="10" t="s">
        <v>130</v>
      </c>
      <c r="D127" s="10" t="s">
        <v>100</v>
      </c>
      <c r="E127" s="10" t="s">
        <v>100</v>
      </c>
      <c r="F127" s="10" t="s">
        <v>254</v>
      </c>
      <c r="G127" s="10" t="s">
        <v>86</v>
      </c>
      <c r="H127" s="10" t="s">
        <v>101</v>
      </c>
      <c r="I127" s="69">
        <v>2017</v>
      </c>
      <c r="J127" s="69" t="s">
        <v>736</v>
      </c>
      <c r="K127" s="11" t="s">
        <v>77</v>
      </c>
      <c r="L127" s="11" t="s">
        <v>78</v>
      </c>
      <c r="M127" s="13">
        <v>10000</v>
      </c>
      <c r="N127" s="11" t="s">
        <v>394</v>
      </c>
      <c r="O127" s="11" t="s">
        <v>90</v>
      </c>
      <c r="P127" s="11" t="s">
        <v>94</v>
      </c>
      <c r="Q127" s="11" t="s">
        <v>87</v>
      </c>
      <c r="R127" s="26">
        <v>42736</v>
      </c>
      <c r="S127" s="26">
        <v>42766</v>
      </c>
      <c r="T127" s="11" t="s">
        <v>79</v>
      </c>
      <c r="U127" s="11" t="s">
        <v>80</v>
      </c>
      <c r="V127" s="11" t="s">
        <v>102</v>
      </c>
      <c r="W127" s="11" t="s">
        <v>103</v>
      </c>
      <c r="X127" s="11" t="s">
        <v>89</v>
      </c>
      <c r="Y127" s="10" t="s">
        <v>252</v>
      </c>
      <c r="Z127" s="49" t="s">
        <v>547</v>
      </c>
      <c r="AA127" s="49" t="s">
        <v>548</v>
      </c>
      <c r="AB127" s="49" t="s">
        <v>431</v>
      </c>
      <c r="AC127" s="10" t="str">
        <f t="shared" si="46"/>
        <v>ND</v>
      </c>
      <c r="AD127" s="51" t="s">
        <v>432</v>
      </c>
      <c r="AE127" s="16" t="s">
        <v>104</v>
      </c>
      <c r="AF127" s="16" t="s">
        <v>253</v>
      </c>
      <c r="AG127" s="11" t="s">
        <v>255</v>
      </c>
      <c r="AH127" s="11">
        <v>36601</v>
      </c>
      <c r="AI127" s="11">
        <v>36601</v>
      </c>
      <c r="AJ127" s="11" t="s">
        <v>549</v>
      </c>
      <c r="AK127" s="17">
        <f t="shared" si="47"/>
        <v>10000</v>
      </c>
      <c r="AL127" s="17">
        <f t="shared" si="45"/>
        <v>10000</v>
      </c>
      <c r="AM127" s="17">
        <v>10000</v>
      </c>
      <c r="AN127" s="11" t="s">
        <v>220</v>
      </c>
      <c r="AO127" s="29">
        <v>5995511.7599999998</v>
      </c>
      <c r="AP127" s="30" t="s">
        <v>252</v>
      </c>
      <c r="AQ127" s="17">
        <f t="shared" si="48"/>
        <v>10000</v>
      </c>
      <c r="AR127" s="27">
        <f t="shared" si="49"/>
        <v>42736</v>
      </c>
      <c r="AS127" s="20" t="str">
        <f t="shared" si="50"/>
        <v>SA/DCS/S/019/2017</v>
      </c>
      <c r="AT127" s="10" t="str">
        <f t="shared" si="51"/>
        <v>Servicios de Difusión de la Campaña de "Predial y Descuentos 2017"</v>
      </c>
      <c r="AU127" s="93" t="s">
        <v>746</v>
      </c>
      <c r="AV127" s="10" t="s">
        <v>91</v>
      </c>
      <c r="AW127" s="21">
        <f t="shared" si="52"/>
        <v>10000</v>
      </c>
      <c r="AX127" s="21">
        <f t="shared" si="53"/>
        <v>10000</v>
      </c>
      <c r="AY127" s="27">
        <f t="shared" si="54"/>
        <v>42736</v>
      </c>
      <c r="AZ127" s="27">
        <f t="shared" si="55"/>
        <v>42766</v>
      </c>
      <c r="BA127" s="20" t="s">
        <v>434</v>
      </c>
    </row>
    <row r="128" spans="2:53" s="33" customFormat="1" ht="123.75" x14ac:dyDescent="0.2">
      <c r="B128" s="82">
        <v>2017</v>
      </c>
      <c r="C128" s="10" t="s">
        <v>130</v>
      </c>
      <c r="D128" s="10" t="s">
        <v>100</v>
      </c>
      <c r="E128" s="10" t="s">
        <v>100</v>
      </c>
      <c r="F128" s="10" t="s">
        <v>254</v>
      </c>
      <c r="G128" s="10" t="s">
        <v>86</v>
      </c>
      <c r="H128" s="10" t="s">
        <v>101</v>
      </c>
      <c r="I128" s="69">
        <v>2017</v>
      </c>
      <c r="J128" s="69" t="s">
        <v>736</v>
      </c>
      <c r="K128" s="11" t="s">
        <v>77</v>
      </c>
      <c r="L128" s="11" t="s">
        <v>78</v>
      </c>
      <c r="M128" s="13">
        <v>8000</v>
      </c>
      <c r="N128" s="11" t="s">
        <v>550</v>
      </c>
      <c r="O128" s="11" t="s">
        <v>90</v>
      </c>
      <c r="P128" s="11" t="s">
        <v>94</v>
      </c>
      <c r="Q128" s="11" t="s">
        <v>87</v>
      </c>
      <c r="R128" s="26">
        <v>42736</v>
      </c>
      <c r="S128" s="26">
        <v>42766</v>
      </c>
      <c r="T128" s="11" t="s">
        <v>79</v>
      </c>
      <c r="U128" s="11" t="s">
        <v>80</v>
      </c>
      <c r="V128" s="11" t="s">
        <v>102</v>
      </c>
      <c r="W128" s="11" t="s">
        <v>103</v>
      </c>
      <c r="X128" s="11" t="s">
        <v>89</v>
      </c>
      <c r="Y128" s="49" t="s">
        <v>252</v>
      </c>
      <c r="Z128" s="49" t="s">
        <v>551</v>
      </c>
      <c r="AA128" s="49" t="s">
        <v>552</v>
      </c>
      <c r="AB128" s="49" t="s">
        <v>376</v>
      </c>
      <c r="AC128" s="10" t="str">
        <f t="shared" si="46"/>
        <v>ND</v>
      </c>
      <c r="AD128" s="51" t="s">
        <v>377</v>
      </c>
      <c r="AE128" s="16" t="s">
        <v>104</v>
      </c>
      <c r="AF128" s="16" t="s">
        <v>253</v>
      </c>
      <c r="AG128" s="11" t="s">
        <v>255</v>
      </c>
      <c r="AH128" s="11" t="s">
        <v>219</v>
      </c>
      <c r="AI128" s="11" t="s">
        <v>219</v>
      </c>
      <c r="AJ128" s="11" t="s">
        <v>433</v>
      </c>
      <c r="AK128" s="17">
        <f t="shared" si="47"/>
        <v>8000</v>
      </c>
      <c r="AL128" s="17">
        <f t="shared" si="45"/>
        <v>8000</v>
      </c>
      <c r="AM128" s="17">
        <v>8000</v>
      </c>
      <c r="AN128" s="11" t="s">
        <v>220</v>
      </c>
      <c r="AO128" s="29">
        <v>5995511.7599999998</v>
      </c>
      <c r="AP128" s="30" t="s">
        <v>252</v>
      </c>
      <c r="AQ128" s="17">
        <f t="shared" si="48"/>
        <v>8000</v>
      </c>
      <c r="AR128" s="27">
        <f t="shared" si="49"/>
        <v>42736</v>
      </c>
      <c r="AS128" s="20" t="str">
        <f t="shared" si="50"/>
        <v>SA/DCS/S/035/2017</v>
      </c>
      <c r="AT128" s="10" t="str">
        <f t="shared" si="51"/>
        <v>Servicios de Difusión de Campaña de Predial y Descuentos 2017</v>
      </c>
      <c r="AU128" s="93" t="s">
        <v>746</v>
      </c>
      <c r="AV128" s="10" t="s">
        <v>91</v>
      </c>
      <c r="AW128" s="21">
        <f t="shared" si="52"/>
        <v>8000</v>
      </c>
      <c r="AX128" s="21">
        <f t="shared" si="53"/>
        <v>8000</v>
      </c>
      <c r="AY128" s="27">
        <f t="shared" si="54"/>
        <v>42736</v>
      </c>
      <c r="AZ128" s="27">
        <f t="shared" si="55"/>
        <v>42766</v>
      </c>
      <c r="BA128" s="20" t="s">
        <v>553</v>
      </c>
    </row>
    <row r="129" spans="2:53" s="33" customFormat="1" ht="123.75" x14ac:dyDescent="0.2">
      <c r="B129" s="82">
        <v>2017</v>
      </c>
      <c r="C129" s="10" t="s">
        <v>130</v>
      </c>
      <c r="D129" s="10" t="s">
        <v>100</v>
      </c>
      <c r="E129" s="10" t="s">
        <v>100</v>
      </c>
      <c r="F129" s="10" t="s">
        <v>254</v>
      </c>
      <c r="G129" s="10" t="s">
        <v>86</v>
      </c>
      <c r="H129" s="10" t="s">
        <v>101</v>
      </c>
      <c r="I129" s="69">
        <v>2017</v>
      </c>
      <c r="J129" s="69" t="s">
        <v>736</v>
      </c>
      <c r="K129" s="11" t="s">
        <v>77</v>
      </c>
      <c r="L129" s="11" t="s">
        <v>78</v>
      </c>
      <c r="M129" s="13">
        <v>29000</v>
      </c>
      <c r="N129" s="11" t="s">
        <v>554</v>
      </c>
      <c r="O129" s="11" t="s">
        <v>90</v>
      </c>
      <c r="P129" s="11" t="s">
        <v>94</v>
      </c>
      <c r="Q129" s="11" t="s">
        <v>87</v>
      </c>
      <c r="R129" s="26">
        <v>42736</v>
      </c>
      <c r="S129" s="26">
        <v>42766</v>
      </c>
      <c r="T129" s="11" t="s">
        <v>79</v>
      </c>
      <c r="U129" s="11" t="s">
        <v>80</v>
      </c>
      <c r="V129" s="11" t="s">
        <v>102</v>
      </c>
      <c r="W129" s="11" t="s">
        <v>103</v>
      </c>
      <c r="X129" s="11" t="s">
        <v>89</v>
      </c>
      <c r="Y129" s="10" t="s">
        <v>555</v>
      </c>
      <c r="Z129" s="49" t="s">
        <v>252</v>
      </c>
      <c r="AA129" s="49" t="s">
        <v>252</v>
      </c>
      <c r="AB129" s="49" t="s">
        <v>252</v>
      </c>
      <c r="AC129" s="10" t="str">
        <f t="shared" si="46"/>
        <v>Notimark S.A de C.V</v>
      </c>
      <c r="AD129" s="51" t="s">
        <v>556</v>
      </c>
      <c r="AE129" s="16" t="s">
        <v>104</v>
      </c>
      <c r="AF129" s="16" t="s">
        <v>253</v>
      </c>
      <c r="AG129" s="11" t="s">
        <v>255</v>
      </c>
      <c r="AH129" s="11" t="s">
        <v>219</v>
      </c>
      <c r="AI129" s="11" t="s">
        <v>219</v>
      </c>
      <c r="AJ129" s="11" t="s">
        <v>433</v>
      </c>
      <c r="AK129" s="17">
        <f t="shared" si="47"/>
        <v>29000</v>
      </c>
      <c r="AL129" s="17">
        <f t="shared" si="45"/>
        <v>29000</v>
      </c>
      <c r="AM129" s="17">
        <v>29000</v>
      </c>
      <c r="AN129" s="11" t="s">
        <v>220</v>
      </c>
      <c r="AO129" s="29">
        <v>5995511.7599999998</v>
      </c>
      <c r="AP129" s="30" t="s">
        <v>252</v>
      </c>
      <c r="AQ129" s="17">
        <f t="shared" si="48"/>
        <v>29000</v>
      </c>
      <c r="AR129" s="27">
        <f t="shared" si="49"/>
        <v>42736</v>
      </c>
      <c r="AS129" s="20" t="str">
        <f t="shared" si="50"/>
        <v>SA/DCS/S/037/2017</v>
      </c>
      <c r="AT129" s="10" t="str">
        <f t="shared" si="51"/>
        <v>Servicios de Difusión de Campaña de Predial y Descuentos 2017</v>
      </c>
      <c r="AU129" s="93" t="s">
        <v>746</v>
      </c>
      <c r="AV129" s="10" t="s">
        <v>91</v>
      </c>
      <c r="AW129" s="21">
        <f t="shared" si="52"/>
        <v>29000</v>
      </c>
      <c r="AX129" s="21">
        <f t="shared" si="53"/>
        <v>29000</v>
      </c>
      <c r="AY129" s="27">
        <f t="shared" si="54"/>
        <v>42736</v>
      </c>
      <c r="AZ129" s="27">
        <f t="shared" si="55"/>
        <v>42766</v>
      </c>
      <c r="BA129" s="20" t="s">
        <v>109</v>
      </c>
    </row>
    <row r="130" spans="2:53" s="33" customFormat="1" ht="123.75" x14ac:dyDescent="0.2">
      <c r="B130" s="82">
        <v>2017</v>
      </c>
      <c r="C130" s="10" t="s">
        <v>130</v>
      </c>
      <c r="D130" s="10" t="s">
        <v>100</v>
      </c>
      <c r="E130" s="10" t="s">
        <v>100</v>
      </c>
      <c r="F130" s="10" t="s">
        <v>254</v>
      </c>
      <c r="G130" s="10" t="s">
        <v>86</v>
      </c>
      <c r="H130" s="10" t="s">
        <v>101</v>
      </c>
      <c r="I130" s="69">
        <v>2017</v>
      </c>
      <c r="J130" s="69" t="s">
        <v>736</v>
      </c>
      <c r="K130" s="11" t="s">
        <v>77</v>
      </c>
      <c r="L130" s="11" t="s">
        <v>78</v>
      </c>
      <c r="M130" s="13">
        <v>7000.6</v>
      </c>
      <c r="N130" s="11" t="s">
        <v>724</v>
      </c>
      <c r="O130" s="11" t="s">
        <v>90</v>
      </c>
      <c r="P130" s="11" t="s">
        <v>94</v>
      </c>
      <c r="Q130" s="11" t="s">
        <v>87</v>
      </c>
      <c r="R130" s="26">
        <v>42736</v>
      </c>
      <c r="S130" s="26">
        <v>42766</v>
      </c>
      <c r="T130" s="11" t="s">
        <v>79</v>
      </c>
      <c r="U130" s="11" t="s">
        <v>80</v>
      </c>
      <c r="V130" s="11" t="s">
        <v>102</v>
      </c>
      <c r="W130" s="11" t="s">
        <v>103</v>
      </c>
      <c r="X130" s="11" t="s">
        <v>89</v>
      </c>
      <c r="Y130" s="49" t="s">
        <v>252</v>
      </c>
      <c r="Z130" s="49" t="s">
        <v>557</v>
      </c>
      <c r="AA130" s="49" t="s">
        <v>558</v>
      </c>
      <c r="AB130" s="49" t="s">
        <v>559</v>
      </c>
      <c r="AC130" s="10" t="str">
        <f t="shared" si="46"/>
        <v>ND</v>
      </c>
      <c r="AD130" s="51" t="s">
        <v>560</v>
      </c>
      <c r="AE130" s="16" t="s">
        <v>104</v>
      </c>
      <c r="AF130" s="16" t="s">
        <v>253</v>
      </c>
      <c r="AG130" s="11" t="s">
        <v>255</v>
      </c>
      <c r="AH130" s="11" t="s">
        <v>219</v>
      </c>
      <c r="AI130" s="11" t="s">
        <v>219</v>
      </c>
      <c r="AJ130" s="11" t="s">
        <v>433</v>
      </c>
      <c r="AK130" s="17">
        <f t="shared" si="47"/>
        <v>7000.6</v>
      </c>
      <c r="AL130" s="17">
        <f t="shared" si="45"/>
        <v>7000.6</v>
      </c>
      <c r="AM130" s="17">
        <v>7000.6</v>
      </c>
      <c r="AN130" s="11" t="s">
        <v>220</v>
      </c>
      <c r="AO130" s="29">
        <v>5995511.7599999998</v>
      </c>
      <c r="AP130" s="30" t="s">
        <v>252</v>
      </c>
      <c r="AQ130" s="17">
        <f t="shared" si="48"/>
        <v>7000.6</v>
      </c>
      <c r="AR130" s="27">
        <f t="shared" si="49"/>
        <v>42736</v>
      </c>
      <c r="AS130" s="20" t="str">
        <f t="shared" si="50"/>
        <v>SA/DCS/S/040/2017 A</v>
      </c>
      <c r="AT130" s="10" t="str">
        <f t="shared" si="51"/>
        <v>Servicios de Difusión de Campaña de Predial y Descuentos 2017</v>
      </c>
      <c r="AU130" s="93" t="s">
        <v>746</v>
      </c>
      <c r="AV130" s="10" t="s">
        <v>91</v>
      </c>
      <c r="AW130" s="21">
        <f t="shared" si="52"/>
        <v>7000.6</v>
      </c>
      <c r="AX130" s="21">
        <f t="shared" si="53"/>
        <v>7000.6</v>
      </c>
      <c r="AY130" s="27">
        <f t="shared" si="54"/>
        <v>42736</v>
      </c>
      <c r="AZ130" s="27">
        <f t="shared" si="55"/>
        <v>42766</v>
      </c>
      <c r="BA130" s="20" t="s">
        <v>561</v>
      </c>
    </row>
    <row r="131" spans="2:53" s="33" customFormat="1" ht="123.75" x14ac:dyDescent="0.2">
      <c r="B131" s="82">
        <v>2017</v>
      </c>
      <c r="C131" s="10" t="s">
        <v>130</v>
      </c>
      <c r="D131" s="10" t="s">
        <v>100</v>
      </c>
      <c r="E131" s="10" t="s">
        <v>100</v>
      </c>
      <c r="F131" s="10" t="s">
        <v>254</v>
      </c>
      <c r="G131" s="10" t="s">
        <v>86</v>
      </c>
      <c r="H131" s="10" t="s">
        <v>101</v>
      </c>
      <c r="I131" s="69">
        <v>2017</v>
      </c>
      <c r="J131" s="69" t="s">
        <v>736</v>
      </c>
      <c r="K131" s="11" t="s">
        <v>77</v>
      </c>
      <c r="L131" s="11" t="s">
        <v>78</v>
      </c>
      <c r="M131" s="13">
        <v>20000</v>
      </c>
      <c r="N131" s="11" t="s">
        <v>562</v>
      </c>
      <c r="O131" s="11" t="s">
        <v>90</v>
      </c>
      <c r="P131" s="11" t="s">
        <v>94</v>
      </c>
      <c r="Q131" s="11" t="s">
        <v>87</v>
      </c>
      <c r="R131" s="26">
        <v>42736</v>
      </c>
      <c r="S131" s="26">
        <v>42766</v>
      </c>
      <c r="T131" s="11" t="s">
        <v>79</v>
      </c>
      <c r="U131" s="11" t="s">
        <v>80</v>
      </c>
      <c r="V131" s="11" t="s">
        <v>102</v>
      </c>
      <c r="W131" s="11" t="s">
        <v>103</v>
      </c>
      <c r="X131" s="11" t="s">
        <v>89</v>
      </c>
      <c r="Y131" s="49" t="s">
        <v>252</v>
      </c>
      <c r="Z131" s="49" t="s">
        <v>382</v>
      </c>
      <c r="AA131" s="49" t="s">
        <v>383</v>
      </c>
      <c r="AB131" s="49" t="s">
        <v>384</v>
      </c>
      <c r="AC131" s="10" t="str">
        <f t="shared" si="46"/>
        <v>ND</v>
      </c>
      <c r="AD131" s="51" t="s">
        <v>385</v>
      </c>
      <c r="AE131" s="16" t="s">
        <v>104</v>
      </c>
      <c r="AF131" s="16" t="s">
        <v>253</v>
      </c>
      <c r="AG131" s="11" t="s">
        <v>255</v>
      </c>
      <c r="AH131" s="11" t="s">
        <v>219</v>
      </c>
      <c r="AI131" s="11" t="s">
        <v>219</v>
      </c>
      <c r="AJ131" s="11" t="s">
        <v>433</v>
      </c>
      <c r="AK131" s="17">
        <f t="shared" si="47"/>
        <v>20000</v>
      </c>
      <c r="AL131" s="17">
        <f t="shared" si="45"/>
        <v>20000</v>
      </c>
      <c r="AM131" s="17">
        <v>20000</v>
      </c>
      <c r="AN131" s="11" t="s">
        <v>220</v>
      </c>
      <c r="AO131" s="29">
        <v>5995511.7599999998</v>
      </c>
      <c r="AP131" s="30" t="s">
        <v>252</v>
      </c>
      <c r="AQ131" s="17">
        <f t="shared" si="48"/>
        <v>20000</v>
      </c>
      <c r="AR131" s="27">
        <f t="shared" si="49"/>
        <v>42736</v>
      </c>
      <c r="AS131" s="20" t="str">
        <f t="shared" si="50"/>
        <v>SA/DCS/S/033/2017</v>
      </c>
      <c r="AT131" s="10" t="str">
        <f t="shared" si="51"/>
        <v>Servicios de Difusión de Campaña de Predial y Descuentos 2017</v>
      </c>
      <c r="AU131" s="93" t="s">
        <v>746</v>
      </c>
      <c r="AV131" s="10" t="s">
        <v>91</v>
      </c>
      <c r="AW131" s="21">
        <f t="shared" si="52"/>
        <v>20000</v>
      </c>
      <c r="AX131" s="21">
        <f t="shared" si="53"/>
        <v>20000</v>
      </c>
      <c r="AY131" s="27">
        <f t="shared" si="54"/>
        <v>42736</v>
      </c>
      <c r="AZ131" s="27">
        <f t="shared" si="55"/>
        <v>42766</v>
      </c>
      <c r="BA131" s="20" t="s">
        <v>563</v>
      </c>
    </row>
    <row r="132" spans="2:53" s="33" customFormat="1" ht="123.75" x14ac:dyDescent="0.2">
      <c r="B132" s="82">
        <v>2017</v>
      </c>
      <c r="C132" s="10" t="s">
        <v>130</v>
      </c>
      <c r="D132" s="10" t="s">
        <v>100</v>
      </c>
      <c r="E132" s="10" t="s">
        <v>100</v>
      </c>
      <c r="F132" s="10" t="s">
        <v>254</v>
      </c>
      <c r="G132" s="10" t="s">
        <v>86</v>
      </c>
      <c r="H132" s="10" t="s">
        <v>101</v>
      </c>
      <c r="I132" s="69">
        <v>2017</v>
      </c>
      <c r="J132" s="69" t="s">
        <v>736</v>
      </c>
      <c r="K132" s="11" t="s">
        <v>77</v>
      </c>
      <c r="L132" s="11" t="s">
        <v>78</v>
      </c>
      <c r="M132" s="13">
        <v>10000</v>
      </c>
      <c r="N132" s="11" t="s">
        <v>564</v>
      </c>
      <c r="O132" s="11" t="s">
        <v>90</v>
      </c>
      <c r="P132" s="11" t="s">
        <v>94</v>
      </c>
      <c r="Q132" s="11" t="s">
        <v>87</v>
      </c>
      <c r="R132" s="26">
        <v>42736</v>
      </c>
      <c r="S132" s="26">
        <v>42766</v>
      </c>
      <c r="T132" s="11" t="s">
        <v>79</v>
      </c>
      <c r="U132" s="11" t="s">
        <v>80</v>
      </c>
      <c r="V132" s="11" t="s">
        <v>102</v>
      </c>
      <c r="W132" s="11" t="s">
        <v>103</v>
      </c>
      <c r="X132" s="11" t="s">
        <v>89</v>
      </c>
      <c r="Y132" s="49" t="s">
        <v>252</v>
      </c>
      <c r="Z132" s="49" t="s">
        <v>565</v>
      </c>
      <c r="AA132" s="49" t="s">
        <v>566</v>
      </c>
      <c r="AB132" s="49" t="s">
        <v>567</v>
      </c>
      <c r="AC132" s="10" t="str">
        <f t="shared" si="46"/>
        <v>ND</v>
      </c>
      <c r="AD132" s="51" t="s">
        <v>568</v>
      </c>
      <c r="AE132" s="16" t="s">
        <v>104</v>
      </c>
      <c r="AF132" s="16" t="s">
        <v>253</v>
      </c>
      <c r="AG132" s="11" t="s">
        <v>255</v>
      </c>
      <c r="AH132" s="11" t="s">
        <v>219</v>
      </c>
      <c r="AI132" s="11" t="s">
        <v>219</v>
      </c>
      <c r="AJ132" s="11" t="s">
        <v>569</v>
      </c>
      <c r="AK132" s="17">
        <f t="shared" si="47"/>
        <v>10000</v>
      </c>
      <c r="AL132" s="17">
        <f t="shared" si="45"/>
        <v>10000</v>
      </c>
      <c r="AM132" s="17">
        <v>10000</v>
      </c>
      <c r="AN132" s="11" t="s">
        <v>220</v>
      </c>
      <c r="AO132" s="29">
        <v>5995511.7599999998</v>
      </c>
      <c r="AP132" s="30" t="s">
        <v>252</v>
      </c>
      <c r="AQ132" s="17">
        <f t="shared" si="48"/>
        <v>10000</v>
      </c>
      <c r="AR132" s="27">
        <f t="shared" si="49"/>
        <v>42736</v>
      </c>
      <c r="AS132" s="20" t="str">
        <f t="shared" si="50"/>
        <v>SA/DCS/S/031/2017</v>
      </c>
      <c r="AT132" s="10" t="str">
        <f t="shared" si="51"/>
        <v>Servicio de Difusión de laCampaña de "Predial y Descuentos 2017"</v>
      </c>
      <c r="AU132" s="93" t="s">
        <v>746</v>
      </c>
      <c r="AV132" s="10" t="s">
        <v>91</v>
      </c>
      <c r="AW132" s="21">
        <f t="shared" si="52"/>
        <v>10000</v>
      </c>
      <c r="AX132" s="21">
        <f t="shared" si="53"/>
        <v>10000</v>
      </c>
      <c r="AY132" s="27">
        <f t="shared" si="54"/>
        <v>42736</v>
      </c>
      <c r="AZ132" s="27">
        <f t="shared" si="55"/>
        <v>42766</v>
      </c>
      <c r="BA132" s="20">
        <v>266</v>
      </c>
    </row>
    <row r="133" spans="2:53" s="33" customFormat="1" ht="123.75" x14ac:dyDescent="0.2">
      <c r="B133" s="82">
        <v>2017</v>
      </c>
      <c r="C133" s="10" t="s">
        <v>130</v>
      </c>
      <c r="D133" s="10" t="s">
        <v>100</v>
      </c>
      <c r="E133" s="10" t="s">
        <v>100</v>
      </c>
      <c r="F133" s="10" t="s">
        <v>254</v>
      </c>
      <c r="G133" s="10" t="s">
        <v>86</v>
      </c>
      <c r="H133" s="10" t="s">
        <v>101</v>
      </c>
      <c r="I133" s="69">
        <v>2017</v>
      </c>
      <c r="J133" s="69" t="s">
        <v>736</v>
      </c>
      <c r="K133" s="11" t="s">
        <v>77</v>
      </c>
      <c r="L133" s="11" t="s">
        <v>78</v>
      </c>
      <c r="M133" s="13">
        <v>30000</v>
      </c>
      <c r="N133" s="11" t="s">
        <v>570</v>
      </c>
      <c r="O133" s="11" t="s">
        <v>90</v>
      </c>
      <c r="P133" s="11" t="s">
        <v>94</v>
      </c>
      <c r="Q133" s="11" t="s">
        <v>87</v>
      </c>
      <c r="R133" s="26">
        <v>42736</v>
      </c>
      <c r="S133" s="26">
        <v>42766</v>
      </c>
      <c r="T133" s="11" t="s">
        <v>79</v>
      </c>
      <c r="U133" s="11" t="s">
        <v>80</v>
      </c>
      <c r="V133" s="11" t="s">
        <v>102</v>
      </c>
      <c r="W133" s="11" t="s">
        <v>103</v>
      </c>
      <c r="X133" s="11" t="s">
        <v>89</v>
      </c>
      <c r="Y133" s="49" t="s">
        <v>252</v>
      </c>
      <c r="Z133" s="49" t="s">
        <v>212</v>
      </c>
      <c r="AA133" s="49" t="s">
        <v>213</v>
      </c>
      <c r="AB133" s="49" t="s">
        <v>214</v>
      </c>
      <c r="AC133" s="10" t="str">
        <f t="shared" si="46"/>
        <v>ND</v>
      </c>
      <c r="AD133" s="51" t="s">
        <v>215</v>
      </c>
      <c r="AE133" s="16" t="s">
        <v>104</v>
      </c>
      <c r="AF133" s="16" t="s">
        <v>253</v>
      </c>
      <c r="AG133" s="11" t="s">
        <v>255</v>
      </c>
      <c r="AH133" s="11" t="s">
        <v>219</v>
      </c>
      <c r="AI133" s="11" t="s">
        <v>219</v>
      </c>
      <c r="AJ133" s="11" t="s">
        <v>569</v>
      </c>
      <c r="AK133" s="17">
        <f t="shared" si="47"/>
        <v>30000</v>
      </c>
      <c r="AL133" s="17">
        <f t="shared" si="45"/>
        <v>30000</v>
      </c>
      <c r="AM133" s="17">
        <v>30000</v>
      </c>
      <c r="AN133" s="11" t="s">
        <v>220</v>
      </c>
      <c r="AO133" s="29">
        <v>5995511.7599999998</v>
      </c>
      <c r="AP133" s="30" t="s">
        <v>252</v>
      </c>
      <c r="AQ133" s="17">
        <f t="shared" si="48"/>
        <v>30000</v>
      </c>
      <c r="AR133" s="27">
        <f t="shared" si="49"/>
        <v>42736</v>
      </c>
      <c r="AS133" s="20" t="str">
        <f t="shared" si="50"/>
        <v>SA/DCS/S/032/2017</v>
      </c>
      <c r="AT133" s="10" t="str">
        <f t="shared" si="51"/>
        <v>Servicio de Difusión de laCampaña de "Predial y Descuentos 2017"</v>
      </c>
      <c r="AU133" s="93" t="s">
        <v>746</v>
      </c>
      <c r="AV133" s="10" t="s">
        <v>91</v>
      </c>
      <c r="AW133" s="21">
        <f t="shared" si="52"/>
        <v>30000</v>
      </c>
      <c r="AX133" s="21">
        <f t="shared" si="53"/>
        <v>30000</v>
      </c>
      <c r="AY133" s="27">
        <f t="shared" si="54"/>
        <v>42736</v>
      </c>
      <c r="AZ133" s="27">
        <f t="shared" si="55"/>
        <v>42766</v>
      </c>
      <c r="BA133" s="20" t="s">
        <v>571</v>
      </c>
    </row>
    <row r="134" spans="2:53" s="33" customFormat="1" ht="123.75" x14ac:dyDescent="0.2">
      <c r="B134" s="82">
        <v>2017</v>
      </c>
      <c r="C134" s="10" t="s">
        <v>130</v>
      </c>
      <c r="D134" s="10" t="s">
        <v>100</v>
      </c>
      <c r="E134" s="10" t="s">
        <v>100</v>
      </c>
      <c r="F134" s="10" t="s">
        <v>254</v>
      </c>
      <c r="G134" s="10" t="s">
        <v>86</v>
      </c>
      <c r="H134" s="10" t="s">
        <v>101</v>
      </c>
      <c r="I134" s="69">
        <v>2017</v>
      </c>
      <c r="J134" s="69" t="s">
        <v>736</v>
      </c>
      <c r="K134" s="11" t="s">
        <v>77</v>
      </c>
      <c r="L134" s="11" t="s">
        <v>78</v>
      </c>
      <c r="M134" s="13">
        <v>19000</v>
      </c>
      <c r="N134" s="11" t="s">
        <v>572</v>
      </c>
      <c r="O134" s="11" t="s">
        <v>90</v>
      </c>
      <c r="P134" s="11" t="s">
        <v>94</v>
      </c>
      <c r="Q134" s="11" t="s">
        <v>87</v>
      </c>
      <c r="R134" s="26">
        <v>42736</v>
      </c>
      <c r="S134" s="26">
        <v>42766</v>
      </c>
      <c r="T134" s="11" t="s">
        <v>79</v>
      </c>
      <c r="U134" s="11" t="s">
        <v>80</v>
      </c>
      <c r="V134" s="11" t="s">
        <v>102</v>
      </c>
      <c r="W134" s="11" t="s">
        <v>103</v>
      </c>
      <c r="X134" s="11" t="s">
        <v>89</v>
      </c>
      <c r="Y134" s="49" t="s">
        <v>252</v>
      </c>
      <c r="Z134" s="49" t="s">
        <v>407</v>
      </c>
      <c r="AA134" s="49" t="s">
        <v>573</v>
      </c>
      <c r="AB134" s="49" t="s">
        <v>409</v>
      </c>
      <c r="AC134" s="10" t="str">
        <f t="shared" si="46"/>
        <v>ND</v>
      </c>
      <c r="AD134" s="51" t="s">
        <v>410</v>
      </c>
      <c r="AE134" s="16" t="s">
        <v>104</v>
      </c>
      <c r="AF134" s="16" t="s">
        <v>253</v>
      </c>
      <c r="AG134" s="11" t="s">
        <v>255</v>
      </c>
      <c r="AH134" s="11" t="s">
        <v>219</v>
      </c>
      <c r="AI134" s="11" t="s">
        <v>219</v>
      </c>
      <c r="AJ134" s="11" t="s">
        <v>569</v>
      </c>
      <c r="AK134" s="17">
        <f t="shared" si="47"/>
        <v>19000</v>
      </c>
      <c r="AL134" s="17">
        <f t="shared" si="45"/>
        <v>19000</v>
      </c>
      <c r="AM134" s="17">
        <v>19000</v>
      </c>
      <c r="AN134" s="11" t="s">
        <v>220</v>
      </c>
      <c r="AO134" s="29">
        <v>5995511.7599999998</v>
      </c>
      <c r="AP134" s="30" t="s">
        <v>252</v>
      </c>
      <c r="AQ134" s="17">
        <f t="shared" si="48"/>
        <v>19000</v>
      </c>
      <c r="AR134" s="27">
        <f t="shared" si="49"/>
        <v>42736</v>
      </c>
      <c r="AS134" s="20" t="str">
        <f t="shared" si="50"/>
        <v>SA/DCS/S/025/2017</v>
      </c>
      <c r="AT134" s="10" t="str">
        <f t="shared" si="51"/>
        <v>Servicio de Difusión de laCampaña de "Predial y Descuentos 2017"</v>
      </c>
      <c r="AU134" s="93" t="s">
        <v>746</v>
      </c>
      <c r="AV134" s="10" t="s">
        <v>91</v>
      </c>
      <c r="AW134" s="21">
        <f t="shared" si="52"/>
        <v>19000</v>
      </c>
      <c r="AX134" s="21">
        <f t="shared" si="53"/>
        <v>19000</v>
      </c>
      <c r="AY134" s="27">
        <f t="shared" si="54"/>
        <v>42736</v>
      </c>
      <c r="AZ134" s="27">
        <f t="shared" si="55"/>
        <v>42766</v>
      </c>
      <c r="BA134" s="20" t="s">
        <v>574</v>
      </c>
    </row>
    <row r="135" spans="2:53" s="33" customFormat="1" ht="123.75" x14ac:dyDescent="0.2">
      <c r="B135" s="82">
        <v>2017</v>
      </c>
      <c r="C135" s="10" t="s">
        <v>130</v>
      </c>
      <c r="D135" s="10" t="s">
        <v>100</v>
      </c>
      <c r="E135" s="10" t="s">
        <v>100</v>
      </c>
      <c r="F135" s="10" t="s">
        <v>254</v>
      </c>
      <c r="G135" s="10" t="s">
        <v>86</v>
      </c>
      <c r="H135" s="10" t="s">
        <v>101</v>
      </c>
      <c r="I135" s="69">
        <v>2017</v>
      </c>
      <c r="J135" s="69" t="s">
        <v>736</v>
      </c>
      <c r="K135" s="11" t="s">
        <v>77</v>
      </c>
      <c r="L135" s="11" t="s">
        <v>78</v>
      </c>
      <c r="M135" s="13">
        <v>10000</v>
      </c>
      <c r="N135" s="11" t="s">
        <v>575</v>
      </c>
      <c r="O135" s="11" t="s">
        <v>90</v>
      </c>
      <c r="P135" s="11" t="s">
        <v>94</v>
      </c>
      <c r="Q135" s="11" t="s">
        <v>87</v>
      </c>
      <c r="R135" s="26">
        <v>42736</v>
      </c>
      <c r="S135" s="26">
        <v>42766</v>
      </c>
      <c r="T135" s="11" t="s">
        <v>79</v>
      </c>
      <c r="U135" s="11" t="s">
        <v>80</v>
      </c>
      <c r="V135" s="11" t="s">
        <v>102</v>
      </c>
      <c r="W135" s="11" t="s">
        <v>103</v>
      </c>
      <c r="X135" s="11" t="s">
        <v>89</v>
      </c>
      <c r="Y135" s="49" t="s">
        <v>252</v>
      </c>
      <c r="Z135" s="49" t="s">
        <v>576</v>
      </c>
      <c r="AA135" s="49" t="s">
        <v>577</v>
      </c>
      <c r="AB135" s="49" t="s">
        <v>320</v>
      </c>
      <c r="AC135" s="10" t="str">
        <f t="shared" si="46"/>
        <v>ND</v>
      </c>
      <c r="AD135" s="51" t="s">
        <v>397</v>
      </c>
      <c r="AE135" s="16" t="s">
        <v>104</v>
      </c>
      <c r="AF135" s="16" t="s">
        <v>253</v>
      </c>
      <c r="AG135" s="11" t="s">
        <v>255</v>
      </c>
      <c r="AH135" s="11" t="s">
        <v>219</v>
      </c>
      <c r="AI135" s="11" t="s">
        <v>219</v>
      </c>
      <c r="AJ135" s="11" t="s">
        <v>569</v>
      </c>
      <c r="AK135" s="17">
        <f t="shared" si="47"/>
        <v>10000</v>
      </c>
      <c r="AL135" s="17">
        <f t="shared" si="45"/>
        <v>10000</v>
      </c>
      <c r="AM135" s="17">
        <v>10000</v>
      </c>
      <c r="AN135" s="11" t="s">
        <v>220</v>
      </c>
      <c r="AO135" s="29">
        <v>5995511.7599999998</v>
      </c>
      <c r="AP135" s="30" t="s">
        <v>252</v>
      </c>
      <c r="AQ135" s="17">
        <f t="shared" si="48"/>
        <v>10000</v>
      </c>
      <c r="AR135" s="27">
        <f t="shared" si="49"/>
        <v>42736</v>
      </c>
      <c r="AS135" s="20" t="str">
        <f t="shared" si="50"/>
        <v>SA/DCS/S/027/2017</v>
      </c>
      <c r="AT135" s="10" t="str">
        <f t="shared" si="51"/>
        <v>Servicio de Difusión de laCampaña de "Predial y Descuentos 2017"</v>
      </c>
      <c r="AU135" s="93" t="s">
        <v>746</v>
      </c>
      <c r="AV135" s="10" t="s">
        <v>91</v>
      </c>
      <c r="AW135" s="21">
        <f t="shared" si="52"/>
        <v>10000</v>
      </c>
      <c r="AX135" s="21">
        <f t="shared" si="53"/>
        <v>10000</v>
      </c>
      <c r="AY135" s="27">
        <f t="shared" si="54"/>
        <v>42736</v>
      </c>
      <c r="AZ135" s="27">
        <f t="shared" si="55"/>
        <v>42766</v>
      </c>
      <c r="BA135" s="20">
        <v>157</v>
      </c>
    </row>
    <row r="136" spans="2:53" s="33" customFormat="1" ht="123.75" x14ac:dyDescent="0.2">
      <c r="B136" s="82">
        <v>2017</v>
      </c>
      <c r="C136" s="10" t="s">
        <v>130</v>
      </c>
      <c r="D136" s="10" t="s">
        <v>100</v>
      </c>
      <c r="E136" s="10" t="s">
        <v>100</v>
      </c>
      <c r="F136" s="10" t="s">
        <v>254</v>
      </c>
      <c r="G136" s="10" t="s">
        <v>86</v>
      </c>
      <c r="H136" s="10" t="s">
        <v>101</v>
      </c>
      <c r="I136" s="69">
        <v>2017</v>
      </c>
      <c r="J136" s="69" t="s">
        <v>736</v>
      </c>
      <c r="K136" s="11" t="s">
        <v>77</v>
      </c>
      <c r="L136" s="11" t="s">
        <v>78</v>
      </c>
      <c r="M136" s="13">
        <v>15000.01</v>
      </c>
      <c r="N136" s="11" t="s">
        <v>578</v>
      </c>
      <c r="O136" s="11" t="s">
        <v>90</v>
      </c>
      <c r="P136" s="11" t="s">
        <v>94</v>
      </c>
      <c r="Q136" s="11" t="s">
        <v>87</v>
      </c>
      <c r="R136" s="26">
        <v>42736</v>
      </c>
      <c r="S136" s="26">
        <v>42794</v>
      </c>
      <c r="T136" s="11" t="s">
        <v>79</v>
      </c>
      <c r="U136" s="11" t="s">
        <v>80</v>
      </c>
      <c r="V136" s="11" t="s">
        <v>102</v>
      </c>
      <c r="W136" s="11" t="s">
        <v>103</v>
      </c>
      <c r="X136" s="11" t="s">
        <v>89</v>
      </c>
      <c r="Y136" s="49" t="s">
        <v>252</v>
      </c>
      <c r="Z136" s="49" t="s">
        <v>579</v>
      </c>
      <c r="AA136" s="49" t="s">
        <v>580</v>
      </c>
      <c r="AB136" s="49" t="s">
        <v>581</v>
      </c>
      <c r="AC136" s="10" t="str">
        <f t="shared" si="46"/>
        <v>ND</v>
      </c>
      <c r="AD136" s="51" t="s">
        <v>582</v>
      </c>
      <c r="AE136" s="16" t="s">
        <v>104</v>
      </c>
      <c r="AF136" s="16" t="s">
        <v>253</v>
      </c>
      <c r="AG136" s="11" t="s">
        <v>255</v>
      </c>
      <c r="AH136" s="11" t="s">
        <v>219</v>
      </c>
      <c r="AI136" s="11" t="s">
        <v>219</v>
      </c>
      <c r="AJ136" s="11" t="s">
        <v>569</v>
      </c>
      <c r="AK136" s="17">
        <f t="shared" si="47"/>
        <v>15000.01</v>
      </c>
      <c r="AL136" s="17">
        <f t="shared" si="45"/>
        <v>15000.01</v>
      </c>
      <c r="AM136" s="17">
        <v>15000.01</v>
      </c>
      <c r="AN136" s="11" t="s">
        <v>220</v>
      </c>
      <c r="AO136" s="29">
        <v>5995511.7599999998</v>
      </c>
      <c r="AP136" s="30" t="s">
        <v>252</v>
      </c>
      <c r="AQ136" s="17">
        <f t="shared" si="48"/>
        <v>15000.01</v>
      </c>
      <c r="AR136" s="27">
        <f t="shared" si="49"/>
        <v>42736</v>
      </c>
      <c r="AS136" s="20" t="str">
        <f t="shared" si="50"/>
        <v>SA/DCS/S/029/2017</v>
      </c>
      <c r="AT136" s="10" t="str">
        <f t="shared" si="51"/>
        <v>Servicio de Difusión de laCampaña de "Predial y Descuentos 2017"</v>
      </c>
      <c r="AU136" s="93" t="s">
        <v>746</v>
      </c>
      <c r="AV136" s="10" t="s">
        <v>91</v>
      </c>
      <c r="AW136" s="21">
        <f t="shared" si="52"/>
        <v>15000.01</v>
      </c>
      <c r="AX136" s="21">
        <f t="shared" si="53"/>
        <v>15000.01</v>
      </c>
      <c r="AY136" s="27">
        <f t="shared" si="54"/>
        <v>42736</v>
      </c>
      <c r="AZ136" s="27">
        <f t="shared" si="55"/>
        <v>42794</v>
      </c>
      <c r="BA136" s="20">
        <v>313</v>
      </c>
    </row>
    <row r="137" spans="2:53" s="33" customFormat="1" ht="123.75" x14ac:dyDescent="0.2">
      <c r="B137" s="82">
        <v>2017</v>
      </c>
      <c r="C137" s="10" t="s">
        <v>130</v>
      </c>
      <c r="D137" s="10" t="s">
        <v>100</v>
      </c>
      <c r="E137" s="10" t="s">
        <v>100</v>
      </c>
      <c r="F137" s="10" t="s">
        <v>254</v>
      </c>
      <c r="G137" s="10" t="s">
        <v>86</v>
      </c>
      <c r="H137" s="10" t="s">
        <v>101</v>
      </c>
      <c r="I137" s="69">
        <v>2017</v>
      </c>
      <c r="J137" s="69" t="s">
        <v>736</v>
      </c>
      <c r="K137" s="11" t="s">
        <v>77</v>
      </c>
      <c r="L137" s="11" t="s">
        <v>78</v>
      </c>
      <c r="M137" s="13">
        <v>17400</v>
      </c>
      <c r="N137" s="11" t="s">
        <v>583</v>
      </c>
      <c r="O137" s="11" t="s">
        <v>90</v>
      </c>
      <c r="P137" s="11" t="s">
        <v>94</v>
      </c>
      <c r="Q137" s="11" t="s">
        <v>87</v>
      </c>
      <c r="R137" s="26">
        <v>42736</v>
      </c>
      <c r="S137" s="26">
        <v>42766</v>
      </c>
      <c r="T137" s="11" t="s">
        <v>79</v>
      </c>
      <c r="U137" s="11" t="s">
        <v>80</v>
      </c>
      <c r="V137" s="11" t="s">
        <v>102</v>
      </c>
      <c r="W137" s="11" t="s">
        <v>103</v>
      </c>
      <c r="X137" s="11" t="s">
        <v>89</v>
      </c>
      <c r="Y137" s="10" t="s">
        <v>332</v>
      </c>
      <c r="Z137" s="49" t="s">
        <v>252</v>
      </c>
      <c r="AA137" s="49" t="s">
        <v>252</v>
      </c>
      <c r="AB137" s="49" t="s">
        <v>252</v>
      </c>
      <c r="AC137" s="10" t="str">
        <f t="shared" si="46"/>
        <v>Editorial Acueducto S.A de C.V</v>
      </c>
      <c r="AD137" s="51" t="s">
        <v>333</v>
      </c>
      <c r="AE137" s="16" t="s">
        <v>104</v>
      </c>
      <c r="AF137" s="16" t="s">
        <v>253</v>
      </c>
      <c r="AG137" s="11" t="s">
        <v>255</v>
      </c>
      <c r="AH137" s="11" t="s">
        <v>219</v>
      </c>
      <c r="AI137" s="11" t="s">
        <v>219</v>
      </c>
      <c r="AJ137" s="11" t="s">
        <v>584</v>
      </c>
      <c r="AK137" s="17">
        <f t="shared" si="47"/>
        <v>17400</v>
      </c>
      <c r="AL137" s="17">
        <f t="shared" si="45"/>
        <v>17400</v>
      </c>
      <c r="AM137" s="17">
        <v>17400</v>
      </c>
      <c r="AN137" s="11" t="s">
        <v>220</v>
      </c>
      <c r="AO137" s="29">
        <v>5995511.7599999998</v>
      </c>
      <c r="AP137" s="30" t="s">
        <v>252</v>
      </c>
      <c r="AQ137" s="17">
        <f t="shared" si="48"/>
        <v>17400</v>
      </c>
      <c r="AR137" s="27">
        <f t="shared" si="49"/>
        <v>42736</v>
      </c>
      <c r="AS137" s="20" t="str">
        <f t="shared" si="50"/>
        <v>SA/DCS/S/028/2017</v>
      </c>
      <c r="AT137" s="10" t="str">
        <f t="shared" si="51"/>
        <v>Servicio de Difusión de la Campaña de "Predial y Descuentos 2017"</v>
      </c>
      <c r="AU137" s="93" t="s">
        <v>746</v>
      </c>
      <c r="AV137" s="10" t="s">
        <v>91</v>
      </c>
      <c r="AW137" s="21">
        <f t="shared" si="52"/>
        <v>17400</v>
      </c>
      <c r="AX137" s="21">
        <f t="shared" si="53"/>
        <v>17400</v>
      </c>
      <c r="AY137" s="27">
        <f t="shared" si="54"/>
        <v>42736</v>
      </c>
      <c r="AZ137" s="27">
        <f t="shared" si="55"/>
        <v>42766</v>
      </c>
      <c r="BA137" s="20" t="s">
        <v>109</v>
      </c>
    </row>
    <row r="138" spans="2:53" s="33" customFormat="1" ht="123.75" x14ac:dyDescent="0.2">
      <c r="B138" s="82">
        <v>2017</v>
      </c>
      <c r="C138" s="10" t="s">
        <v>130</v>
      </c>
      <c r="D138" s="10" t="s">
        <v>100</v>
      </c>
      <c r="E138" s="10" t="s">
        <v>100</v>
      </c>
      <c r="F138" s="10" t="s">
        <v>254</v>
      </c>
      <c r="G138" s="10" t="s">
        <v>86</v>
      </c>
      <c r="H138" s="10" t="s">
        <v>101</v>
      </c>
      <c r="I138" s="69">
        <v>2017</v>
      </c>
      <c r="J138" s="69" t="s">
        <v>736</v>
      </c>
      <c r="K138" s="11" t="s">
        <v>77</v>
      </c>
      <c r="L138" s="11" t="s">
        <v>78</v>
      </c>
      <c r="M138" s="13">
        <v>170000</v>
      </c>
      <c r="N138" s="11" t="s">
        <v>723</v>
      </c>
      <c r="O138" s="11" t="s">
        <v>90</v>
      </c>
      <c r="P138" s="11" t="s">
        <v>94</v>
      </c>
      <c r="Q138" s="11" t="s">
        <v>87</v>
      </c>
      <c r="R138" s="26">
        <v>42736</v>
      </c>
      <c r="S138" s="26">
        <v>42766</v>
      </c>
      <c r="T138" s="11" t="s">
        <v>79</v>
      </c>
      <c r="U138" s="11" t="s">
        <v>80</v>
      </c>
      <c r="V138" s="11" t="s">
        <v>102</v>
      </c>
      <c r="W138" s="11" t="s">
        <v>103</v>
      </c>
      <c r="X138" s="11" t="s">
        <v>89</v>
      </c>
      <c r="Y138" s="10" t="s">
        <v>585</v>
      </c>
      <c r="Z138" s="49" t="s">
        <v>252</v>
      </c>
      <c r="AA138" s="49" t="s">
        <v>252</v>
      </c>
      <c r="AB138" s="49" t="s">
        <v>252</v>
      </c>
      <c r="AC138" s="10" t="str">
        <f t="shared" si="46"/>
        <v>Secuencia Estrategica S.A de C.V</v>
      </c>
      <c r="AD138" s="51" t="s">
        <v>586</v>
      </c>
      <c r="AE138" s="16" t="s">
        <v>104</v>
      </c>
      <c r="AF138" s="16" t="s">
        <v>253</v>
      </c>
      <c r="AG138" s="11" t="s">
        <v>255</v>
      </c>
      <c r="AH138" s="11" t="s">
        <v>219</v>
      </c>
      <c r="AI138" s="11" t="s">
        <v>219</v>
      </c>
      <c r="AJ138" s="11" t="s">
        <v>587</v>
      </c>
      <c r="AK138" s="17">
        <f t="shared" si="47"/>
        <v>170000</v>
      </c>
      <c r="AL138" s="17">
        <f t="shared" si="45"/>
        <v>170000</v>
      </c>
      <c r="AM138" s="17">
        <v>170000</v>
      </c>
      <c r="AN138" s="11" t="s">
        <v>220</v>
      </c>
      <c r="AO138" s="29">
        <v>5995511.7599999998</v>
      </c>
      <c r="AP138" s="30" t="s">
        <v>252</v>
      </c>
      <c r="AQ138" s="17">
        <f t="shared" si="48"/>
        <v>170000</v>
      </c>
      <c r="AR138" s="27">
        <f t="shared" si="49"/>
        <v>42736</v>
      </c>
      <c r="AS138" s="20" t="str">
        <f t="shared" si="50"/>
        <v>SA/DCS/S/040/2017 B</v>
      </c>
      <c r="AT138" s="10" t="str">
        <f t="shared" si="51"/>
        <v>Servicio de Manejo de Redes Sociales Institucionales durante el mes de Enero de 2017</v>
      </c>
      <c r="AU138" s="93" t="s">
        <v>746</v>
      </c>
      <c r="AV138" s="10" t="s">
        <v>91</v>
      </c>
      <c r="AW138" s="21">
        <f t="shared" si="52"/>
        <v>170000</v>
      </c>
      <c r="AX138" s="21">
        <f t="shared" si="53"/>
        <v>170000</v>
      </c>
      <c r="AY138" s="27">
        <f t="shared" si="54"/>
        <v>42736</v>
      </c>
      <c r="AZ138" s="27">
        <f t="shared" si="55"/>
        <v>42766</v>
      </c>
      <c r="BA138" s="20">
        <v>473</v>
      </c>
    </row>
    <row r="139" spans="2:53" s="33" customFormat="1" ht="123.75" x14ac:dyDescent="0.2">
      <c r="B139" s="82">
        <v>2017</v>
      </c>
      <c r="C139" s="10" t="s">
        <v>130</v>
      </c>
      <c r="D139" s="10" t="s">
        <v>100</v>
      </c>
      <c r="E139" s="10" t="s">
        <v>100</v>
      </c>
      <c r="F139" s="10" t="s">
        <v>254</v>
      </c>
      <c r="G139" s="10" t="s">
        <v>86</v>
      </c>
      <c r="H139" s="10" t="s">
        <v>101</v>
      </c>
      <c r="I139" s="69">
        <v>2017</v>
      </c>
      <c r="J139" s="69" t="s">
        <v>736</v>
      </c>
      <c r="K139" s="11" t="s">
        <v>77</v>
      </c>
      <c r="L139" s="11" t="s">
        <v>78</v>
      </c>
      <c r="M139" s="13">
        <v>19000</v>
      </c>
      <c r="N139" s="11" t="s">
        <v>381</v>
      </c>
      <c r="O139" s="11" t="s">
        <v>90</v>
      </c>
      <c r="P139" s="11" t="s">
        <v>94</v>
      </c>
      <c r="Q139" s="11" t="s">
        <v>87</v>
      </c>
      <c r="R139" s="26">
        <v>42736</v>
      </c>
      <c r="S139" s="26">
        <v>42766</v>
      </c>
      <c r="T139" s="11" t="s">
        <v>79</v>
      </c>
      <c r="U139" s="11" t="s">
        <v>80</v>
      </c>
      <c r="V139" s="11" t="s">
        <v>102</v>
      </c>
      <c r="W139" s="11" t="s">
        <v>103</v>
      </c>
      <c r="X139" s="11" t="s">
        <v>89</v>
      </c>
      <c r="Y139" s="49" t="s">
        <v>252</v>
      </c>
      <c r="Z139" s="49" t="s">
        <v>590</v>
      </c>
      <c r="AA139" s="49" t="s">
        <v>591</v>
      </c>
      <c r="AB139" s="49" t="s">
        <v>430</v>
      </c>
      <c r="AC139" s="10" t="str">
        <f t="shared" si="46"/>
        <v>ND</v>
      </c>
      <c r="AD139" s="51" t="s">
        <v>592</v>
      </c>
      <c r="AE139" s="16" t="s">
        <v>104</v>
      </c>
      <c r="AF139" s="16" t="s">
        <v>253</v>
      </c>
      <c r="AG139" s="11" t="s">
        <v>255</v>
      </c>
      <c r="AH139" s="11" t="s">
        <v>219</v>
      </c>
      <c r="AI139" s="11" t="s">
        <v>219</v>
      </c>
      <c r="AJ139" s="11" t="s">
        <v>584</v>
      </c>
      <c r="AK139" s="17">
        <f t="shared" si="47"/>
        <v>19000</v>
      </c>
      <c r="AL139" s="17">
        <f t="shared" si="45"/>
        <v>19000</v>
      </c>
      <c r="AM139" s="17">
        <v>19000</v>
      </c>
      <c r="AN139" s="11" t="s">
        <v>220</v>
      </c>
      <c r="AO139" s="29">
        <v>5995511.7599999998</v>
      </c>
      <c r="AP139" s="30" t="s">
        <v>252</v>
      </c>
      <c r="AQ139" s="17">
        <f t="shared" si="48"/>
        <v>19000</v>
      </c>
      <c r="AR139" s="27">
        <f t="shared" si="49"/>
        <v>42736</v>
      </c>
      <c r="AS139" s="20" t="str">
        <f t="shared" si="50"/>
        <v>SA/DCS/S/043/2017</v>
      </c>
      <c r="AT139" s="10" t="str">
        <f t="shared" si="51"/>
        <v>Servicio de Difusión de la Campaña de "Predial y Descuentos 2017"</v>
      </c>
      <c r="AU139" s="93" t="s">
        <v>746</v>
      </c>
      <c r="AV139" s="10" t="s">
        <v>91</v>
      </c>
      <c r="AW139" s="21">
        <f t="shared" si="52"/>
        <v>19000</v>
      </c>
      <c r="AX139" s="21">
        <f t="shared" si="53"/>
        <v>19000</v>
      </c>
      <c r="AY139" s="27">
        <f t="shared" si="54"/>
        <v>42736</v>
      </c>
      <c r="AZ139" s="27">
        <f t="shared" si="55"/>
        <v>42766</v>
      </c>
      <c r="BA139" s="20" t="s">
        <v>593</v>
      </c>
    </row>
    <row r="140" spans="2:53" s="33" customFormat="1" ht="123.75" x14ac:dyDescent="0.2">
      <c r="B140" s="82">
        <v>2017</v>
      </c>
      <c r="C140" s="10" t="s">
        <v>130</v>
      </c>
      <c r="D140" s="10" t="s">
        <v>100</v>
      </c>
      <c r="E140" s="10" t="s">
        <v>100</v>
      </c>
      <c r="F140" s="10" t="s">
        <v>254</v>
      </c>
      <c r="G140" s="10" t="s">
        <v>86</v>
      </c>
      <c r="H140" s="10" t="s">
        <v>101</v>
      </c>
      <c r="I140" s="69">
        <v>2017</v>
      </c>
      <c r="J140" s="69" t="s">
        <v>736</v>
      </c>
      <c r="K140" s="11" t="s">
        <v>77</v>
      </c>
      <c r="L140" s="11" t="s">
        <v>78</v>
      </c>
      <c r="M140" s="13">
        <v>9000</v>
      </c>
      <c r="N140" s="11" t="s">
        <v>725</v>
      </c>
      <c r="O140" s="11" t="s">
        <v>90</v>
      </c>
      <c r="P140" s="11" t="s">
        <v>94</v>
      </c>
      <c r="Q140" s="11" t="s">
        <v>87</v>
      </c>
      <c r="R140" s="26">
        <v>42736</v>
      </c>
      <c r="S140" s="26">
        <v>42766</v>
      </c>
      <c r="T140" s="11" t="s">
        <v>79</v>
      </c>
      <c r="U140" s="11" t="s">
        <v>80</v>
      </c>
      <c r="V140" s="11" t="s">
        <v>102</v>
      </c>
      <c r="W140" s="11" t="s">
        <v>103</v>
      </c>
      <c r="X140" s="11" t="s">
        <v>89</v>
      </c>
      <c r="Y140" s="49" t="s">
        <v>252</v>
      </c>
      <c r="Z140" s="49" t="s">
        <v>325</v>
      </c>
      <c r="AA140" s="49" t="s">
        <v>594</v>
      </c>
      <c r="AB140" s="49" t="s">
        <v>327</v>
      </c>
      <c r="AC140" s="49" t="s">
        <v>252</v>
      </c>
      <c r="AD140" s="51" t="s">
        <v>328</v>
      </c>
      <c r="AE140" s="16" t="s">
        <v>104</v>
      </c>
      <c r="AF140" s="16" t="s">
        <v>253</v>
      </c>
      <c r="AG140" s="11" t="s">
        <v>255</v>
      </c>
      <c r="AH140" s="11" t="s">
        <v>219</v>
      </c>
      <c r="AI140" s="11" t="s">
        <v>219</v>
      </c>
      <c r="AJ140" s="11" t="s">
        <v>584</v>
      </c>
      <c r="AK140" s="17">
        <f t="shared" si="47"/>
        <v>9000</v>
      </c>
      <c r="AL140" s="17">
        <f t="shared" si="45"/>
        <v>9000</v>
      </c>
      <c r="AM140" s="17">
        <v>9000</v>
      </c>
      <c r="AN140" s="11" t="s">
        <v>220</v>
      </c>
      <c r="AO140" s="29">
        <v>5995511.7599999998</v>
      </c>
      <c r="AP140" s="30" t="s">
        <v>252</v>
      </c>
      <c r="AQ140" s="17">
        <f t="shared" si="48"/>
        <v>9000</v>
      </c>
      <c r="AR140" s="27">
        <f t="shared" si="49"/>
        <v>42736</v>
      </c>
      <c r="AS140" s="20" t="str">
        <f t="shared" si="50"/>
        <v>SA/DCS/S/041/2017 B</v>
      </c>
      <c r="AT140" s="10" t="str">
        <f t="shared" si="51"/>
        <v>Servicio de Difusión de la Campaña de "Predial y Descuentos 2017"</v>
      </c>
      <c r="AU140" s="93" t="s">
        <v>746</v>
      </c>
      <c r="AV140" s="10" t="s">
        <v>91</v>
      </c>
      <c r="AW140" s="21">
        <f t="shared" si="52"/>
        <v>9000</v>
      </c>
      <c r="AX140" s="21">
        <f t="shared" si="53"/>
        <v>9000</v>
      </c>
      <c r="AY140" s="27">
        <f t="shared" si="54"/>
        <v>42736</v>
      </c>
      <c r="AZ140" s="27">
        <f t="shared" si="55"/>
        <v>42766</v>
      </c>
      <c r="BA140" s="20" t="s">
        <v>595</v>
      </c>
    </row>
    <row r="141" spans="2:53" s="33" customFormat="1" ht="123.75" x14ac:dyDescent="0.2">
      <c r="B141" s="82">
        <v>2017</v>
      </c>
      <c r="C141" s="10" t="s">
        <v>130</v>
      </c>
      <c r="D141" s="10" t="s">
        <v>100</v>
      </c>
      <c r="E141" s="10" t="s">
        <v>100</v>
      </c>
      <c r="F141" s="10" t="s">
        <v>254</v>
      </c>
      <c r="G141" s="10" t="s">
        <v>86</v>
      </c>
      <c r="H141" s="10" t="s">
        <v>101</v>
      </c>
      <c r="I141" s="69">
        <v>2017</v>
      </c>
      <c r="J141" s="69" t="s">
        <v>736</v>
      </c>
      <c r="K141" s="11" t="s">
        <v>77</v>
      </c>
      <c r="L141" s="11" t="s">
        <v>78</v>
      </c>
      <c r="M141" s="13">
        <v>93000</v>
      </c>
      <c r="N141" s="11" t="s">
        <v>726</v>
      </c>
      <c r="O141" s="11" t="s">
        <v>90</v>
      </c>
      <c r="P141" s="11" t="s">
        <v>94</v>
      </c>
      <c r="Q141" s="11" t="s">
        <v>87</v>
      </c>
      <c r="R141" s="26">
        <v>42767</v>
      </c>
      <c r="S141" s="26">
        <v>42794</v>
      </c>
      <c r="T141" s="11" t="s">
        <v>79</v>
      </c>
      <c r="U141" s="11" t="s">
        <v>80</v>
      </c>
      <c r="V141" s="11" t="s">
        <v>102</v>
      </c>
      <c r="W141" s="11" t="s">
        <v>103</v>
      </c>
      <c r="X141" s="11" t="s">
        <v>89</v>
      </c>
      <c r="Y141" s="10" t="s">
        <v>596</v>
      </c>
      <c r="Z141" s="49" t="s">
        <v>252</v>
      </c>
      <c r="AA141" s="49" t="s">
        <v>252</v>
      </c>
      <c r="AB141" s="49" t="s">
        <v>252</v>
      </c>
      <c r="AC141" s="10" t="str">
        <f t="shared" ref="AC141:AC148" si="56">Y141</f>
        <v>TV Azteca S.A.B de C.V</v>
      </c>
      <c r="AD141" s="51" t="s">
        <v>519</v>
      </c>
      <c r="AE141" s="16" t="s">
        <v>104</v>
      </c>
      <c r="AF141" s="16" t="s">
        <v>253</v>
      </c>
      <c r="AG141" s="11" t="s">
        <v>255</v>
      </c>
      <c r="AH141" s="11" t="s">
        <v>219</v>
      </c>
      <c r="AI141" s="11" t="s">
        <v>219</v>
      </c>
      <c r="AJ141" s="11" t="s">
        <v>597</v>
      </c>
      <c r="AK141" s="17">
        <f t="shared" si="47"/>
        <v>93000</v>
      </c>
      <c r="AL141" s="17">
        <f t="shared" si="45"/>
        <v>93000</v>
      </c>
      <c r="AM141" s="17">
        <v>93000</v>
      </c>
      <c r="AN141" s="11" t="s">
        <v>220</v>
      </c>
      <c r="AO141" s="29">
        <v>5995511.7599999998</v>
      </c>
      <c r="AP141" s="30" t="s">
        <v>252</v>
      </c>
      <c r="AQ141" s="17">
        <f t="shared" si="48"/>
        <v>93000</v>
      </c>
      <c r="AR141" s="27">
        <f t="shared" si="49"/>
        <v>42767</v>
      </c>
      <c r="AS141" s="20" t="str">
        <f t="shared" si="50"/>
        <v>SA/DCS/S/042/2017 B</v>
      </c>
      <c r="AT141" s="10" t="str">
        <f t="shared" si="51"/>
        <v>Difusión de Campaña "Sigue en el Juego" por medio de transmisión de Spots publicitarios en medio televisivo.</v>
      </c>
      <c r="AU141" s="93" t="s">
        <v>746</v>
      </c>
      <c r="AV141" s="10" t="s">
        <v>91</v>
      </c>
      <c r="AW141" s="21">
        <f t="shared" si="52"/>
        <v>93000</v>
      </c>
      <c r="AX141" s="21">
        <f t="shared" si="53"/>
        <v>93000</v>
      </c>
      <c r="AY141" s="27">
        <f t="shared" si="54"/>
        <v>42767</v>
      </c>
      <c r="AZ141" s="27">
        <f t="shared" si="55"/>
        <v>42794</v>
      </c>
      <c r="BA141" s="20" t="s">
        <v>598</v>
      </c>
    </row>
    <row r="142" spans="2:53" s="33" customFormat="1" ht="123.75" x14ac:dyDescent="0.2">
      <c r="B142" s="82">
        <v>2017</v>
      </c>
      <c r="C142" s="10" t="s">
        <v>130</v>
      </c>
      <c r="D142" s="10" t="s">
        <v>100</v>
      </c>
      <c r="E142" s="10" t="s">
        <v>100</v>
      </c>
      <c r="F142" s="10" t="s">
        <v>254</v>
      </c>
      <c r="G142" s="10" t="s">
        <v>86</v>
      </c>
      <c r="H142" s="10" t="s">
        <v>101</v>
      </c>
      <c r="I142" s="69">
        <v>2017</v>
      </c>
      <c r="J142" s="69" t="s">
        <v>736</v>
      </c>
      <c r="K142" s="11" t="s">
        <v>77</v>
      </c>
      <c r="L142" s="11" t="s">
        <v>78</v>
      </c>
      <c r="M142" s="13">
        <v>11000</v>
      </c>
      <c r="N142" s="11" t="s">
        <v>599</v>
      </c>
      <c r="O142" s="11" t="s">
        <v>90</v>
      </c>
      <c r="P142" s="11" t="s">
        <v>94</v>
      </c>
      <c r="Q142" s="11" t="s">
        <v>87</v>
      </c>
      <c r="R142" s="26">
        <v>42736</v>
      </c>
      <c r="S142" s="26">
        <v>42766</v>
      </c>
      <c r="T142" s="11" t="s">
        <v>79</v>
      </c>
      <c r="U142" s="11" t="s">
        <v>80</v>
      </c>
      <c r="V142" s="11" t="s">
        <v>102</v>
      </c>
      <c r="W142" s="11" t="s">
        <v>103</v>
      </c>
      <c r="X142" s="11" t="s">
        <v>89</v>
      </c>
      <c r="Y142" s="49" t="s">
        <v>252</v>
      </c>
      <c r="Z142" s="49" t="s">
        <v>600</v>
      </c>
      <c r="AA142" s="49" t="s">
        <v>601</v>
      </c>
      <c r="AB142" s="49" t="s">
        <v>602</v>
      </c>
      <c r="AC142" s="10" t="str">
        <f t="shared" si="56"/>
        <v>ND</v>
      </c>
      <c r="AD142" s="51" t="s">
        <v>720</v>
      </c>
      <c r="AE142" s="16" t="s">
        <v>104</v>
      </c>
      <c r="AF142" s="16" t="s">
        <v>253</v>
      </c>
      <c r="AG142" s="11" t="s">
        <v>255</v>
      </c>
      <c r="AH142" s="11" t="s">
        <v>219</v>
      </c>
      <c r="AI142" s="11" t="s">
        <v>219</v>
      </c>
      <c r="AJ142" s="11" t="s">
        <v>127</v>
      </c>
      <c r="AK142" s="17">
        <f t="shared" si="47"/>
        <v>11000</v>
      </c>
      <c r="AL142" s="17">
        <f t="shared" si="45"/>
        <v>11000</v>
      </c>
      <c r="AM142" s="17">
        <v>11000</v>
      </c>
      <c r="AN142" s="11" t="s">
        <v>220</v>
      </c>
      <c r="AO142" s="29">
        <v>5995511.7599999998</v>
      </c>
      <c r="AP142" s="30" t="s">
        <v>252</v>
      </c>
      <c r="AQ142" s="17">
        <f t="shared" si="48"/>
        <v>11000</v>
      </c>
      <c r="AR142" s="27">
        <f t="shared" si="49"/>
        <v>42736</v>
      </c>
      <c r="AS142" s="20" t="str">
        <f t="shared" si="50"/>
        <v>SA/DCS/S/048/2017</v>
      </c>
      <c r="AT142" s="10" t="str">
        <f t="shared" si="51"/>
        <v>Servicios de Difusión del quehacer del H. Ayuntamiento de Morelia y de los bienes y servicios públicos que prestan las diferentes dependencias que lo conforman</v>
      </c>
      <c r="AU142" s="93" t="s">
        <v>746</v>
      </c>
      <c r="AV142" s="10" t="s">
        <v>91</v>
      </c>
      <c r="AW142" s="21">
        <f t="shared" si="52"/>
        <v>11000</v>
      </c>
      <c r="AX142" s="21">
        <f t="shared" si="53"/>
        <v>11000</v>
      </c>
      <c r="AY142" s="27">
        <f t="shared" si="54"/>
        <v>42736</v>
      </c>
      <c r="AZ142" s="27">
        <f t="shared" si="55"/>
        <v>42766</v>
      </c>
      <c r="BA142" s="20">
        <v>247</v>
      </c>
    </row>
    <row r="143" spans="2:53" s="33" customFormat="1" ht="157.5" x14ac:dyDescent="0.2">
      <c r="B143" s="82">
        <v>2017</v>
      </c>
      <c r="C143" s="10" t="s">
        <v>130</v>
      </c>
      <c r="D143" s="10" t="s">
        <v>100</v>
      </c>
      <c r="E143" s="10" t="s">
        <v>100</v>
      </c>
      <c r="F143" s="10" t="s">
        <v>254</v>
      </c>
      <c r="G143" s="10" t="s">
        <v>86</v>
      </c>
      <c r="H143" s="10" t="s">
        <v>101</v>
      </c>
      <c r="I143" s="69">
        <v>2017</v>
      </c>
      <c r="J143" s="69" t="s">
        <v>736</v>
      </c>
      <c r="K143" s="11" t="s">
        <v>77</v>
      </c>
      <c r="L143" s="11" t="s">
        <v>78</v>
      </c>
      <c r="M143" s="13">
        <v>360000</v>
      </c>
      <c r="N143" s="11" t="s">
        <v>603</v>
      </c>
      <c r="O143" s="11" t="s">
        <v>90</v>
      </c>
      <c r="P143" s="11" t="s">
        <v>94</v>
      </c>
      <c r="Q143" s="11" t="s">
        <v>87</v>
      </c>
      <c r="R143" s="26">
        <v>42767</v>
      </c>
      <c r="S143" s="26">
        <v>42794</v>
      </c>
      <c r="T143" s="11" t="s">
        <v>79</v>
      </c>
      <c r="U143" s="11" t="s">
        <v>80</v>
      </c>
      <c r="V143" s="11" t="s">
        <v>102</v>
      </c>
      <c r="W143" s="11" t="s">
        <v>103</v>
      </c>
      <c r="X143" s="11" t="s">
        <v>89</v>
      </c>
      <c r="Y143" s="49" t="s">
        <v>252</v>
      </c>
      <c r="Z143" s="49" t="s">
        <v>543</v>
      </c>
      <c r="AA143" s="49" t="s">
        <v>163</v>
      </c>
      <c r="AB143" s="49" t="s">
        <v>604</v>
      </c>
      <c r="AC143" s="10" t="str">
        <f t="shared" si="56"/>
        <v>ND</v>
      </c>
      <c r="AD143" s="51" t="s">
        <v>545</v>
      </c>
      <c r="AE143" s="16" t="s">
        <v>104</v>
      </c>
      <c r="AF143" s="16" t="s">
        <v>253</v>
      </c>
      <c r="AG143" s="11" t="s">
        <v>255</v>
      </c>
      <c r="AH143" s="11" t="s">
        <v>219</v>
      </c>
      <c r="AI143" s="11" t="s">
        <v>219</v>
      </c>
      <c r="AJ143" s="11" t="s">
        <v>605</v>
      </c>
      <c r="AK143" s="17">
        <f t="shared" si="47"/>
        <v>360000</v>
      </c>
      <c r="AL143" s="17">
        <f t="shared" si="45"/>
        <v>360000</v>
      </c>
      <c r="AM143" s="17">
        <v>360000</v>
      </c>
      <c r="AN143" s="11" t="s">
        <v>220</v>
      </c>
      <c r="AO143" s="29">
        <v>5995511.7599999998</v>
      </c>
      <c r="AP143" s="30" t="s">
        <v>252</v>
      </c>
      <c r="AQ143" s="17">
        <f t="shared" si="48"/>
        <v>360000</v>
      </c>
      <c r="AR143" s="27">
        <f t="shared" si="49"/>
        <v>42767</v>
      </c>
      <c r="AS143" s="20" t="str">
        <f t="shared" si="50"/>
        <v>SA/DCS/S/116/2017</v>
      </c>
      <c r="AT143" s="10" t="str">
        <f t="shared" si="51"/>
        <v>Servicio de Difusión de Mensajes Sobre Actividades, Programas y Campañas del mes de Febrero y Banner de las Campañas "Estamos Construyendo Obras como Nunca", "Fortalecimiento de la Poliia Municipal" y "Reclutamiento de a Policía de Morelia" (Respuesta).</v>
      </c>
      <c r="AU143" s="93" t="s">
        <v>746</v>
      </c>
      <c r="AV143" s="10" t="s">
        <v>91</v>
      </c>
      <c r="AW143" s="21">
        <f t="shared" si="52"/>
        <v>360000</v>
      </c>
      <c r="AX143" s="21">
        <f t="shared" si="53"/>
        <v>360000</v>
      </c>
      <c r="AY143" s="27">
        <f t="shared" si="54"/>
        <v>42767</v>
      </c>
      <c r="AZ143" s="27">
        <f t="shared" si="55"/>
        <v>42794</v>
      </c>
      <c r="BA143" s="20">
        <v>313</v>
      </c>
    </row>
    <row r="144" spans="2:53" s="33" customFormat="1" ht="123.75" x14ac:dyDescent="0.2">
      <c r="B144" s="82">
        <v>2017</v>
      </c>
      <c r="C144" s="10" t="s">
        <v>130</v>
      </c>
      <c r="D144" s="10" t="s">
        <v>100</v>
      </c>
      <c r="E144" s="10" t="s">
        <v>100</v>
      </c>
      <c r="F144" s="10" t="s">
        <v>254</v>
      </c>
      <c r="G144" s="10" t="s">
        <v>86</v>
      </c>
      <c r="H144" s="10" t="s">
        <v>101</v>
      </c>
      <c r="I144" s="69">
        <v>2017</v>
      </c>
      <c r="J144" s="69" t="s">
        <v>736</v>
      </c>
      <c r="K144" s="11" t="s">
        <v>77</v>
      </c>
      <c r="L144" s="11" t="s">
        <v>78</v>
      </c>
      <c r="M144" s="13">
        <v>10000</v>
      </c>
      <c r="N144" s="11" t="s">
        <v>606</v>
      </c>
      <c r="O144" s="11" t="s">
        <v>291</v>
      </c>
      <c r="P144" s="11" t="s">
        <v>94</v>
      </c>
      <c r="Q144" s="11" t="s">
        <v>87</v>
      </c>
      <c r="R144" s="26">
        <v>42737</v>
      </c>
      <c r="S144" s="26">
        <v>42766</v>
      </c>
      <c r="T144" s="11" t="s">
        <v>79</v>
      </c>
      <c r="U144" s="11" t="s">
        <v>80</v>
      </c>
      <c r="V144" s="11" t="s">
        <v>102</v>
      </c>
      <c r="W144" s="11" t="s">
        <v>103</v>
      </c>
      <c r="X144" s="11" t="s">
        <v>89</v>
      </c>
      <c r="Y144" s="49" t="s">
        <v>252</v>
      </c>
      <c r="Z144" s="49" t="s">
        <v>607</v>
      </c>
      <c r="AA144" s="49" t="s">
        <v>608</v>
      </c>
      <c r="AB144" s="49" t="s">
        <v>609</v>
      </c>
      <c r="AC144" s="10" t="str">
        <f t="shared" si="56"/>
        <v>ND</v>
      </c>
      <c r="AD144" s="51" t="s">
        <v>610</v>
      </c>
      <c r="AE144" s="16" t="s">
        <v>104</v>
      </c>
      <c r="AF144" s="16" t="s">
        <v>253</v>
      </c>
      <c r="AG144" s="11" t="s">
        <v>255</v>
      </c>
      <c r="AH144" s="11" t="s">
        <v>219</v>
      </c>
      <c r="AI144" s="11" t="s">
        <v>219</v>
      </c>
      <c r="AJ144" s="11" t="s">
        <v>611</v>
      </c>
      <c r="AK144" s="17">
        <f t="shared" si="47"/>
        <v>10000</v>
      </c>
      <c r="AL144" s="17">
        <f t="shared" si="45"/>
        <v>10000</v>
      </c>
      <c r="AM144" s="17">
        <v>10000</v>
      </c>
      <c r="AN144" s="11" t="s">
        <v>220</v>
      </c>
      <c r="AO144" s="29">
        <v>5995511.7599999998</v>
      </c>
      <c r="AP144" s="30" t="s">
        <v>252</v>
      </c>
      <c r="AQ144" s="17">
        <f t="shared" si="48"/>
        <v>10000</v>
      </c>
      <c r="AR144" s="27">
        <f t="shared" si="49"/>
        <v>42737</v>
      </c>
      <c r="AS144" s="20" t="str">
        <f t="shared" si="50"/>
        <v>TMMEJ/COT/DCS/002/2017</v>
      </c>
      <c r="AT144" s="10" t="str">
        <f t="shared" si="51"/>
        <v>Difusión de Campaña "Predial y Descuentos 2017".</v>
      </c>
      <c r="AU144" s="93" t="s">
        <v>746</v>
      </c>
      <c r="AV144" s="10" t="s">
        <v>91</v>
      </c>
      <c r="AW144" s="21">
        <f t="shared" si="52"/>
        <v>10000</v>
      </c>
      <c r="AX144" s="21">
        <f t="shared" si="53"/>
        <v>10000</v>
      </c>
      <c r="AY144" s="27">
        <f t="shared" si="54"/>
        <v>42737</v>
      </c>
      <c r="AZ144" s="27">
        <f t="shared" si="55"/>
        <v>42766</v>
      </c>
      <c r="BA144" s="20">
        <v>225</v>
      </c>
    </row>
    <row r="145" spans="2:53" s="33" customFormat="1" ht="123.75" x14ac:dyDescent="0.2">
      <c r="B145" s="82">
        <v>2017</v>
      </c>
      <c r="C145" s="10" t="s">
        <v>130</v>
      </c>
      <c r="D145" s="10" t="s">
        <v>100</v>
      </c>
      <c r="E145" s="10" t="s">
        <v>100</v>
      </c>
      <c r="F145" s="10" t="s">
        <v>254</v>
      </c>
      <c r="G145" s="10" t="s">
        <v>86</v>
      </c>
      <c r="H145" s="10" t="s">
        <v>101</v>
      </c>
      <c r="I145" s="69">
        <v>2017</v>
      </c>
      <c r="J145" s="69" t="s">
        <v>736</v>
      </c>
      <c r="K145" s="11" t="s">
        <v>77</v>
      </c>
      <c r="L145" s="11" t="s">
        <v>78</v>
      </c>
      <c r="M145" s="13">
        <v>116000</v>
      </c>
      <c r="N145" s="11" t="s">
        <v>612</v>
      </c>
      <c r="O145" s="11" t="s">
        <v>291</v>
      </c>
      <c r="P145" s="11" t="s">
        <v>94</v>
      </c>
      <c r="Q145" s="11" t="s">
        <v>87</v>
      </c>
      <c r="R145" s="26">
        <v>42737</v>
      </c>
      <c r="S145" s="26">
        <v>42766</v>
      </c>
      <c r="T145" s="11" t="s">
        <v>79</v>
      </c>
      <c r="U145" s="11" t="s">
        <v>80</v>
      </c>
      <c r="V145" s="11" t="s">
        <v>102</v>
      </c>
      <c r="W145" s="11" t="s">
        <v>103</v>
      </c>
      <c r="X145" s="11" t="s">
        <v>89</v>
      </c>
      <c r="Y145" s="49" t="s">
        <v>252</v>
      </c>
      <c r="Z145" s="49" t="s">
        <v>154</v>
      </c>
      <c r="AA145" s="49" t="s">
        <v>613</v>
      </c>
      <c r="AB145" s="49" t="s">
        <v>156</v>
      </c>
      <c r="AC145" s="10" t="str">
        <f t="shared" si="56"/>
        <v>ND</v>
      </c>
      <c r="AD145" s="51" t="s">
        <v>157</v>
      </c>
      <c r="AE145" s="16" t="s">
        <v>104</v>
      </c>
      <c r="AF145" s="16" t="s">
        <v>253</v>
      </c>
      <c r="AG145" s="11" t="s">
        <v>255</v>
      </c>
      <c r="AH145" s="11" t="s">
        <v>219</v>
      </c>
      <c r="AI145" s="11" t="s">
        <v>219</v>
      </c>
      <c r="AJ145" s="11" t="s">
        <v>611</v>
      </c>
      <c r="AK145" s="17">
        <f t="shared" si="47"/>
        <v>116000</v>
      </c>
      <c r="AL145" s="17">
        <f t="shared" si="45"/>
        <v>116000</v>
      </c>
      <c r="AM145" s="17">
        <v>116000</v>
      </c>
      <c r="AN145" s="11" t="s">
        <v>220</v>
      </c>
      <c r="AO145" s="29">
        <v>5995511.7599999998</v>
      </c>
      <c r="AP145" s="30" t="s">
        <v>252</v>
      </c>
      <c r="AQ145" s="17">
        <f t="shared" si="48"/>
        <v>116000</v>
      </c>
      <c r="AR145" s="27">
        <f t="shared" si="49"/>
        <v>42737</v>
      </c>
      <c r="AS145" s="20" t="str">
        <f t="shared" si="50"/>
        <v>TMMEJ/COT/DCS/004/2017</v>
      </c>
      <c r="AT145" s="10" t="str">
        <f t="shared" si="51"/>
        <v>Difusión de Campaña "Predial y Descuentos 2017".</v>
      </c>
      <c r="AU145" s="93" t="s">
        <v>746</v>
      </c>
      <c r="AV145" s="10" t="s">
        <v>91</v>
      </c>
      <c r="AW145" s="21">
        <f t="shared" si="52"/>
        <v>116000</v>
      </c>
      <c r="AX145" s="21">
        <f t="shared" si="53"/>
        <v>116000</v>
      </c>
      <c r="AY145" s="27">
        <f t="shared" si="54"/>
        <v>42737</v>
      </c>
      <c r="AZ145" s="27">
        <f t="shared" si="55"/>
        <v>42766</v>
      </c>
      <c r="BA145" s="20">
        <v>2423</v>
      </c>
    </row>
    <row r="146" spans="2:53" s="33" customFormat="1" ht="123.75" x14ac:dyDescent="0.2">
      <c r="B146" s="82">
        <v>2017</v>
      </c>
      <c r="C146" s="10" t="s">
        <v>130</v>
      </c>
      <c r="D146" s="10" t="s">
        <v>100</v>
      </c>
      <c r="E146" s="10" t="s">
        <v>100</v>
      </c>
      <c r="F146" s="10" t="s">
        <v>254</v>
      </c>
      <c r="G146" s="10" t="s">
        <v>86</v>
      </c>
      <c r="H146" s="10" t="s">
        <v>101</v>
      </c>
      <c r="I146" s="69">
        <v>2017</v>
      </c>
      <c r="J146" s="69" t="s">
        <v>736</v>
      </c>
      <c r="K146" s="11" t="s">
        <v>77</v>
      </c>
      <c r="L146" s="11" t="s">
        <v>78</v>
      </c>
      <c r="M146" s="13">
        <v>5000</v>
      </c>
      <c r="N146" s="11" t="s">
        <v>614</v>
      </c>
      <c r="O146" s="11" t="s">
        <v>291</v>
      </c>
      <c r="P146" s="11" t="s">
        <v>94</v>
      </c>
      <c r="Q146" s="11" t="s">
        <v>87</v>
      </c>
      <c r="R146" s="26">
        <v>42737</v>
      </c>
      <c r="S146" s="26">
        <v>42766</v>
      </c>
      <c r="T146" s="11" t="s">
        <v>79</v>
      </c>
      <c r="U146" s="11" t="s">
        <v>80</v>
      </c>
      <c r="V146" s="11" t="s">
        <v>102</v>
      </c>
      <c r="W146" s="11" t="s">
        <v>103</v>
      </c>
      <c r="X146" s="11" t="s">
        <v>89</v>
      </c>
      <c r="Y146" s="49" t="s">
        <v>252</v>
      </c>
      <c r="Z146" s="49" t="s">
        <v>502</v>
      </c>
      <c r="AA146" s="49" t="s">
        <v>615</v>
      </c>
      <c r="AB146" s="49" t="s">
        <v>616</v>
      </c>
      <c r="AC146" s="10" t="str">
        <f t="shared" si="56"/>
        <v>ND</v>
      </c>
      <c r="AD146" s="51" t="s">
        <v>617</v>
      </c>
      <c r="AE146" s="16" t="s">
        <v>104</v>
      </c>
      <c r="AF146" s="16" t="s">
        <v>253</v>
      </c>
      <c r="AG146" s="11" t="s">
        <v>255</v>
      </c>
      <c r="AH146" s="11" t="s">
        <v>219</v>
      </c>
      <c r="AI146" s="11" t="s">
        <v>219</v>
      </c>
      <c r="AJ146" s="11" t="s">
        <v>618</v>
      </c>
      <c r="AK146" s="17">
        <f t="shared" si="47"/>
        <v>5000</v>
      </c>
      <c r="AL146" s="17">
        <f t="shared" si="45"/>
        <v>5000</v>
      </c>
      <c r="AM146" s="17">
        <v>5000</v>
      </c>
      <c r="AN146" s="11" t="s">
        <v>220</v>
      </c>
      <c r="AO146" s="29">
        <v>5995511.7599999998</v>
      </c>
      <c r="AP146" s="30" t="s">
        <v>252</v>
      </c>
      <c r="AQ146" s="17">
        <f t="shared" si="48"/>
        <v>5000</v>
      </c>
      <c r="AR146" s="27">
        <f t="shared" si="49"/>
        <v>42737</v>
      </c>
      <c r="AS146" s="20" t="str">
        <f t="shared" si="50"/>
        <v>TMMEJ/COT/DCS/005/2017</v>
      </c>
      <c r="AT146" s="10" t="str">
        <f t="shared" si="51"/>
        <v>Difusión de Campaña "Agua sin Aumento".</v>
      </c>
      <c r="AU146" s="93" t="s">
        <v>746</v>
      </c>
      <c r="AV146" s="10" t="s">
        <v>91</v>
      </c>
      <c r="AW146" s="21">
        <f t="shared" si="52"/>
        <v>5000</v>
      </c>
      <c r="AX146" s="21">
        <f t="shared" si="53"/>
        <v>5000</v>
      </c>
      <c r="AY146" s="27">
        <f t="shared" si="54"/>
        <v>42737</v>
      </c>
      <c r="AZ146" s="27">
        <f t="shared" si="55"/>
        <v>42766</v>
      </c>
      <c r="BA146" s="20">
        <v>84</v>
      </c>
    </row>
    <row r="147" spans="2:53" s="33" customFormat="1" ht="123.75" x14ac:dyDescent="0.2">
      <c r="B147" s="82">
        <v>2017</v>
      </c>
      <c r="C147" s="10" t="s">
        <v>130</v>
      </c>
      <c r="D147" s="10" t="s">
        <v>100</v>
      </c>
      <c r="E147" s="10" t="s">
        <v>100</v>
      </c>
      <c r="F147" s="10" t="s">
        <v>254</v>
      </c>
      <c r="G147" s="10" t="s">
        <v>86</v>
      </c>
      <c r="H147" s="10" t="s">
        <v>101</v>
      </c>
      <c r="I147" s="69">
        <v>2017</v>
      </c>
      <c r="J147" s="69" t="s">
        <v>736</v>
      </c>
      <c r="K147" s="11" t="s">
        <v>77</v>
      </c>
      <c r="L147" s="11" t="s">
        <v>78</v>
      </c>
      <c r="M147" s="13">
        <v>5000</v>
      </c>
      <c r="N147" s="11" t="s">
        <v>619</v>
      </c>
      <c r="O147" s="11" t="s">
        <v>291</v>
      </c>
      <c r="P147" s="11" t="s">
        <v>94</v>
      </c>
      <c r="Q147" s="11" t="s">
        <v>87</v>
      </c>
      <c r="R147" s="26">
        <v>42737</v>
      </c>
      <c r="S147" s="26">
        <v>42766</v>
      </c>
      <c r="T147" s="11" t="s">
        <v>79</v>
      </c>
      <c r="U147" s="11" t="s">
        <v>80</v>
      </c>
      <c r="V147" s="11" t="s">
        <v>102</v>
      </c>
      <c r="W147" s="11" t="s">
        <v>103</v>
      </c>
      <c r="X147" s="11" t="s">
        <v>89</v>
      </c>
      <c r="Y147" s="49" t="s">
        <v>252</v>
      </c>
      <c r="Z147" s="49" t="s">
        <v>502</v>
      </c>
      <c r="AA147" s="49" t="s">
        <v>615</v>
      </c>
      <c r="AB147" s="49" t="s">
        <v>616</v>
      </c>
      <c r="AC147" s="10" t="str">
        <f t="shared" si="56"/>
        <v>ND</v>
      </c>
      <c r="AD147" s="51" t="s">
        <v>617</v>
      </c>
      <c r="AE147" s="16" t="s">
        <v>104</v>
      </c>
      <c r="AF147" s="16" t="s">
        <v>253</v>
      </c>
      <c r="AG147" s="11" t="s">
        <v>255</v>
      </c>
      <c r="AH147" s="11" t="s">
        <v>219</v>
      </c>
      <c r="AI147" s="11" t="s">
        <v>219</v>
      </c>
      <c r="AJ147" s="11" t="s">
        <v>611</v>
      </c>
      <c r="AK147" s="17">
        <f t="shared" si="47"/>
        <v>5000</v>
      </c>
      <c r="AL147" s="17">
        <f t="shared" si="45"/>
        <v>5000</v>
      </c>
      <c r="AM147" s="17">
        <v>5000</v>
      </c>
      <c r="AN147" s="11" t="s">
        <v>220</v>
      </c>
      <c r="AO147" s="29">
        <v>5995511.7599999998</v>
      </c>
      <c r="AP147" s="30" t="s">
        <v>252</v>
      </c>
      <c r="AQ147" s="17">
        <f t="shared" si="48"/>
        <v>5000</v>
      </c>
      <c r="AR147" s="27">
        <f t="shared" si="49"/>
        <v>42737</v>
      </c>
      <c r="AS147" s="20" t="str">
        <f t="shared" si="50"/>
        <v>TMMEJ/COT/DCS/006/2017</v>
      </c>
      <c r="AT147" s="10" t="str">
        <f t="shared" si="51"/>
        <v>Difusión de Campaña "Predial y Descuentos 2017".</v>
      </c>
      <c r="AU147" s="93" t="s">
        <v>746</v>
      </c>
      <c r="AV147" s="10" t="s">
        <v>91</v>
      </c>
      <c r="AW147" s="21">
        <f t="shared" si="52"/>
        <v>5000</v>
      </c>
      <c r="AX147" s="21">
        <f t="shared" si="53"/>
        <v>5000</v>
      </c>
      <c r="AY147" s="27">
        <f t="shared" si="54"/>
        <v>42737</v>
      </c>
      <c r="AZ147" s="27">
        <f t="shared" si="55"/>
        <v>42766</v>
      </c>
      <c r="BA147" s="20">
        <v>83</v>
      </c>
    </row>
    <row r="148" spans="2:53" s="33" customFormat="1" ht="123.75" x14ac:dyDescent="0.2">
      <c r="B148" s="82">
        <v>2017</v>
      </c>
      <c r="C148" s="10" t="s">
        <v>130</v>
      </c>
      <c r="D148" s="10" t="s">
        <v>100</v>
      </c>
      <c r="E148" s="10" t="s">
        <v>100</v>
      </c>
      <c r="F148" s="10" t="s">
        <v>254</v>
      </c>
      <c r="G148" s="10" t="s">
        <v>86</v>
      </c>
      <c r="H148" s="10" t="s">
        <v>101</v>
      </c>
      <c r="I148" s="69">
        <v>2017</v>
      </c>
      <c r="J148" s="69" t="s">
        <v>736</v>
      </c>
      <c r="K148" s="11" t="s">
        <v>77</v>
      </c>
      <c r="L148" s="11" t="s">
        <v>78</v>
      </c>
      <c r="M148" s="13">
        <v>22000</v>
      </c>
      <c r="N148" s="11" t="s">
        <v>620</v>
      </c>
      <c r="O148" s="11" t="s">
        <v>291</v>
      </c>
      <c r="P148" s="11" t="s">
        <v>94</v>
      </c>
      <c r="Q148" s="11" t="s">
        <v>87</v>
      </c>
      <c r="R148" s="26">
        <v>42737</v>
      </c>
      <c r="S148" s="26">
        <v>42766</v>
      </c>
      <c r="T148" s="11" t="s">
        <v>79</v>
      </c>
      <c r="U148" s="11" t="s">
        <v>80</v>
      </c>
      <c r="V148" s="11" t="s">
        <v>102</v>
      </c>
      <c r="W148" s="11" t="s">
        <v>103</v>
      </c>
      <c r="X148" s="11" t="s">
        <v>89</v>
      </c>
      <c r="Y148" s="10" t="s">
        <v>621</v>
      </c>
      <c r="Z148" s="49" t="s">
        <v>252</v>
      </c>
      <c r="AA148" s="49" t="s">
        <v>252</v>
      </c>
      <c r="AB148" s="49" t="s">
        <v>252</v>
      </c>
      <c r="AC148" s="10" t="str">
        <f t="shared" si="56"/>
        <v xml:space="preserve">Imarmx S.A de C.V </v>
      </c>
      <c r="AD148" s="51" t="s">
        <v>218</v>
      </c>
      <c r="AE148" s="16" t="s">
        <v>104</v>
      </c>
      <c r="AF148" s="16" t="s">
        <v>253</v>
      </c>
      <c r="AG148" s="11" t="s">
        <v>255</v>
      </c>
      <c r="AH148" s="11" t="s">
        <v>219</v>
      </c>
      <c r="AI148" s="11" t="s">
        <v>219</v>
      </c>
      <c r="AJ148" s="11" t="s">
        <v>515</v>
      </c>
      <c r="AK148" s="17">
        <f t="shared" si="47"/>
        <v>22000</v>
      </c>
      <c r="AL148" s="17">
        <f t="shared" si="45"/>
        <v>22000</v>
      </c>
      <c r="AM148" s="17">
        <v>22000</v>
      </c>
      <c r="AN148" s="11" t="s">
        <v>220</v>
      </c>
      <c r="AO148" s="29">
        <v>5995511.7599999998</v>
      </c>
      <c r="AP148" s="30" t="s">
        <v>252</v>
      </c>
      <c r="AQ148" s="17">
        <f t="shared" si="48"/>
        <v>22000</v>
      </c>
      <c r="AR148" s="27">
        <f t="shared" si="49"/>
        <v>42737</v>
      </c>
      <c r="AS148" s="20" t="str">
        <f t="shared" si="50"/>
        <v>TMMEJ/COT/DCS/061/2017</v>
      </c>
      <c r="AT148" s="10" t="str">
        <f t="shared" si="51"/>
        <v>Difusión de la Campaña "Predial y Descuentos 2017"</v>
      </c>
      <c r="AU148" s="93" t="s">
        <v>746</v>
      </c>
      <c r="AV148" s="10" t="s">
        <v>91</v>
      </c>
      <c r="AW148" s="21">
        <f t="shared" si="52"/>
        <v>22000</v>
      </c>
      <c r="AX148" s="21">
        <f t="shared" si="53"/>
        <v>22000</v>
      </c>
      <c r="AY148" s="27">
        <f t="shared" si="54"/>
        <v>42737</v>
      </c>
      <c r="AZ148" s="27">
        <f t="shared" si="55"/>
        <v>42766</v>
      </c>
      <c r="BA148" s="20" t="s">
        <v>622</v>
      </c>
    </row>
    <row r="149" spans="2:53" s="33" customFormat="1" ht="168.75" x14ac:dyDescent="0.2">
      <c r="B149" s="82">
        <v>2016</v>
      </c>
      <c r="C149" s="10" t="s">
        <v>741</v>
      </c>
      <c r="D149" s="10" t="s">
        <v>741</v>
      </c>
      <c r="E149" s="10" t="s">
        <v>741</v>
      </c>
      <c r="F149" s="10" t="s">
        <v>741</v>
      </c>
      <c r="G149" s="10" t="s">
        <v>741</v>
      </c>
      <c r="H149" s="10" t="s">
        <v>741</v>
      </c>
      <c r="I149" s="69">
        <v>2016</v>
      </c>
      <c r="J149" s="69" t="s">
        <v>737</v>
      </c>
      <c r="K149" s="10" t="s">
        <v>741</v>
      </c>
      <c r="L149" s="10" t="s">
        <v>741</v>
      </c>
      <c r="M149" s="10" t="s">
        <v>741</v>
      </c>
      <c r="N149" s="10" t="s">
        <v>741</v>
      </c>
      <c r="O149" s="10" t="s">
        <v>741</v>
      </c>
      <c r="P149" s="10" t="s">
        <v>741</v>
      </c>
      <c r="Q149" s="10" t="s">
        <v>741</v>
      </c>
      <c r="R149" s="10" t="s">
        <v>741</v>
      </c>
      <c r="S149" s="10" t="s">
        <v>741</v>
      </c>
      <c r="T149" s="10" t="s">
        <v>741</v>
      </c>
      <c r="U149" s="10" t="s">
        <v>741</v>
      </c>
      <c r="V149" s="10" t="s">
        <v>741</v>
      </c>
      <c r="W149" s="10" t="s">
        <v>741</v>
      </c>
      <c r="X149" s="10" t="s">
        <v>741</v>
      </c>
      <c r="Y149" s="10" t="s">
        <v>741</v>
      </c>
      <c r="Z149" s="10" t="s">
        <v>741</v>
      </c>
      <c r="AA149" s="10" t="s">
        <v>741</v>
      </c>
      <c r="AB149" s="10" t="s">
        <v>741</v>
      </c>
      <c r="AC149" s="10" t="s">
        <v>741</v>
      </c>
      <c r="AD149" s="10" t="s">
        <v>741</v>
      </c>
      <c r="AE149" s="10" t="s">
        <v>741</v>
      </c>
      <c r="AF149" s="10" t="s">
        <v>741</v>
      </c>
      <c r="AG149" s="10" t="s">
        <v>741</v>
      </c>
      <c r="AH149" s="10" t="s">
        <v>741</v>
      </c>
      <c r="AI149" s="10" t="s">
        <v>741</v>
      </c>
      <c r="AJ149" s="10" t="s">
        <v>741</v>
      </c>
      <c r="AK149" s="10" t="s">
        <v>741</v>
      </c>
      <c r="AL149" s="10" t="s">
        <v>741</v>
      </c>
      <c r="AM149" s="10" t="s">
        <v>741</v>
      </c>
      <c r="AN149" s="10" t="s">
        <v>741</v>
      </c>
      <c r="AO149" s="10" t="s">
        <v>741</v>
      </c>
      <c r="AP149" s="10" t="s">
        <v>741</v>
      </c>
      <c r="AQ149" s="10" t="s">
        <v>741</v>
      </c>
      <c r="AR149" s="10" t="s">
        <v>741</v>
      </c>
      <c r="AS149" s="10" t="s">
        <v>741</v>
      </c>
      <c r="AT149" s="10" t="s">
        <v>741</v>
      </c>
      <c r="AU149" s="10" t="s">
        <v>741</v>
      </c>
      <c r="AV149" s="10" t="s">
        <v>741</v>
      </c>
      <c r="AW149" s="10" t="s">
        <v>741</v>
      </c>
      <c r="AX149" s="10" t="s">
        <v>741</v>
      </c>
      <c r="AY149" s="10" t="s">
        <v>741</v>
      </c>
      <c r="AZ149" s="10" t="s">
        <v>741</v>
      </c>
      <c r="BA149" s="10" t="s">
        <v>741</v>
      </c>
    </row>
    <row r="150" spans="2:53" s="12" customFormat="1" ht="123.75" x14ac:dyDescent="0.2">
      <c r="B150" s="67">
        <v>2016</v>
      </c>
      <c r="C150" s="10" t="s">
        <v>623</v>
      </c>
      <c r="D150" s="10" t="s">
        <v>100</v>
      </c>
      <c r="E150" s="10" t="s">
        <v>100</v>
      </c>
      <c r="F150" s="10" t="s">
        <v>254</v>
      </c>
      <c r="G150" s="10" t="s">
        <v>86</v>
      </c>
      <c r="H150" s="10" t="s">
        <v>101</v>
      </c>
      <c r="I150" s="66">
        <v>2016</v>
      </c>
      <c r="J150" s="66" t="s">
        <v>735</v>
      </c>
      <c r="K150" s="3" t="s">
        <v>77</v>
      </c>
      <c r="L150" s="11" t="s">
        <v>78</v>
      </c>
      <c r="M150" s="13">
        <v>97900</v>
      </c>
      <c r="N150" s="11" t="s">
        <v>624</v>
      </c>
      <c r="O150" s="11" t="s">
        <v>90</v>
      </c>
      <c r="P150" s="11" t="s">
        <v>94</v>
      </c>
      <c r="Q150" s="11" t="s">
        <v>87</v>
      </c>
      <c r="R150" s="26">
        <v>42583</v>
      </c>
      <c r="S150" s="26">
        <v>42612</v>
      </c>
      <c r="T150" s="14" t="s">
        <v>79</v>
      </c>
      <c r="U150" s="14" t="s">
        <v>80</v>
      </c>
      <c r="V150" s="3" t="s">
        <v>102</v>
      </c>
      <c r="W150" s="14" t="s">
        <v>103</v>
      </c>
      <c r="X150" s="3" t="s">
        <v>89</v>
      </c>
      <c r="Y150" s="10" t="s">
        <v>167</v>
      </c>
      <c r="Z150" s="22" t="s">
        <v>252</v>
      </c>
      <c r="AA150" s="22" t="s">
        <v>252</v>
      </c>
      <c r="AB150" s="22" t="s">
        <v>252</v>
      </c>
      <c r="AC150" s="10" t="str">
        <f t="shared" ref="AC150:AC153" si="57">Y150</f>
        <v>Morelia Stereo S.A de C.V</v>
      </c>
      <c r="AD150" s="32" t="s">
        <v>168</v>
      </c>
      <c r="AE150" s="16" t="s">
        <v>104</v>
      </c>
      <c r="AF150" s="23" t="s">
        <v>253</v>
      </c>
      <c r="AG150" s="11" t="s">
        <v>255</v>
      </c>
      <c r="AH150" s="11" t="s">
        <v>81</v>
      </c>
      <c r="AI150" s="11" t="s">
        <v>81</v>
      </c>
      <c r="AJ150" s="11" t="s">
        <v>625</v>
      </c>
      <c r="AK150" s="17">
        <f t="shared" ref="AK150:AK169" si="58">M150</f>
        <v>97900</v>
      </c>
      <c r="AL150" s="17">
        <f>AK150</f>
        <v>97900</v>
      </c>
      <c r="AM150" s="17">
        <v>97900</v>
      </c>
      <c r="AN150" s="14" t="s">
        <v>95</v>
      </c>
      <c r="AO150" s="25">
        <v>28484043.84</v>
      </c>
      <c r="AP150" s="30" t="s">
        <v>252</v>
      </c>
      <c r="AQ150" s="18">
        <f>M150</f>
        <v>97900</v>
      </c>
      <c r="AR150" s="27">
        <f>R150</f>
        <v>42583</v>
      </c>
      <c r="AS150" s="20" t="str">
        <f t="shared" ref="AS150:AS169" si="59">N150</f>
        <v>SA/CDS/S/103/2016</v>
      </c>
      <c r="AT150" s="10" t="str">
        <f>AJ150</f>
        <v>DIFUSIÓN DE MENSAJES SOBRE PROGRAMAS Y ACTIVIDADES GUBERNAMENTALES</v>
      </c>
      <c r="AU150" s="93" t="s">
        <v>746</v>
      </c>
      <c r="AV150" s="10" t="s">
        <v>91</v>
      </c>
      <c r="AW150" s="21">
        <f t="shared" ref="AW150:AW169" si="60">M150</f>
        <v>97900</v>
      </c>
      <c r="AX150" s="21">
        <f t="shared" ref="AX150:AX169" si="61">AW150</f>
        <v>97900</v>
      </c>
      <c r="AY150" s="27">
        <f t="shared" ref="AY150:AZ163" si="62">R150</f>
        <v>42583</v>
      </c>
      <c r="AZ150" s="27">
        <f t="shared" si="62"/>
        <v>42612</v>
      </c>
      <c r="BA150" s="20" t="s">
        <v>626</v>
      </c>
    </row>
    <row r="151" spans="2:53" s="12" customFormat="1" ht="146.25" customHeight="1" x14ac:dyDescent="0.2">
      <c r="B151" s="67">
        <v>2016</v>
      </c>
      <c r="C151" s="10" t="s">
        <v>623</v>
      </c>
      <c r="D151" s="10" t="s">
        <v>628</v>
      </c>
      <c r="E151" s="10" t="s">
        <v>628</v>
      </c>
      <c r="F151" s="10" t="s">
        <v>254</v>
      </c>
      <c r="G151" s="10" t="s">
        <v>86</v>
      </c>
      <c r="H151" s="10" t="s">
        <v>629</v>
      </c>
      <c r="I151" s="66">
        <v>2016</v>
      </c>
      <c r="J151" s="66" t="s">
        <v>735</v>
      </c>
      <c r="K151" s="3" t="s">
        <v>77</v>
      </c>
      <c r="L151" s="11" t="s">
        <v>78</v>
      </c>
      <c r="M151" s="13">
        <v>50000</v>
      </c>
      <c r="N151" s="11" t="s">
        <v>630</v>
      </c>
      <c r="O151" s="11" t="s">
        <v>90</v>
      </c>
      <c r="P151" s="11" t="s">
        <v>631</v>
      </c>
      <c r="Q151" s="11" t="s">
        <v>87</v>
      </c>
      <c r="R151" s="26">
        <v>42583</v>
      </c>
      <c r="S151" s="26">
        <v>42612</v>
      </c>
      <c r="T151" s="14" t="s">
        <v>79</v>
      </c>
      <c r="U151" s="14" t="s">
        <v>80</v>
      </c>
      <c r="V151" s="3" t="s">
        <v>632</v>
      </c>
      <c r="W151" s="14" t="s">
        <v>88</v>
      </c>
      <c r="X151" s="3" t="s">
        <v>89</v>
      </c>
      <c r="Y151" s="3" t="s">
        <v>633</v>
      </c>
      <c r="Z151" s="22" t="s">
        <v>252</v>
      </c>
      <c r="AA151" s="22" t="s">
        <v>252</v>
      </c>
      <c r="AB151" s="22" t="s">
        <v>252</v>
      </c>
      <c r="AC151" s="11" t="s">
        <v>634</v>
      </c>
      <c r="AD151" s="11" t="s">
        <v>147</v>
      </c>
      <c r="AE151" s="16" t="s">
        <v>104</v>
      </c>
      <c r="AF151" s="23" t="s">
        <v>253</v>
      </c>
      <c r="AG151" s="11" t="s">
        <v>255</v>
      </c>
      <c r="AH151" s="11">
        <v>36101</v>
      </c>
      <c r="AI151" s="11" t="s">
        <v>81</v>
      </c>
      <c r="AJ151" s="11" t="s">
        <v>95</v>
      </c>
      <c r="AK151" s="13">
        <f t="shared" si="58"/>
        <v>50000</v>
      </c>
      <c r="AL151" s="13">
        <v>50000</v>
      </c>
      <c r="AM151" s="13">
        <v>50000</v>
      </c>
      <c r="AN151" s="3" t="s">
        <v>95</v>
      </c>
      <c r="AO151" s="25">
        <v>28484043.84</v>
      </c>
      <c r="AP151" s="30" t="s">
        <v>252</v>
      </c>
      <c r="AQ151" s="13">
        <v>50000</v>
      </c>
      <c r="AR151" s="54">
        <v>42583</v>
      </c>
      <c r="AS151" s="11" t="str">
        <f t="shared" si="59"/>
        <v>SA/CDS/S/119/2016</v>
      </c>
      <c r="AT151" s="10" t="s">
        <v>623</v>
      </c>
      <c r="AU151" s="93" t="s">
        <v>746</v>
      </c>
      <c r="AV151" s="10" t="s">
        <v>91</v>
      </c>
      <c r="AW151" s="13">
        <f t="shared" si="60"/>
        <v>50000</v>
      </c>
      <c r="AX151" s="13">
        <f t="shared" si="61"/>
        <v>50000</v>
      </c>
      <c r="AY151" s="26">
        <f t="shared" si="62"/>
        <v>42583</v>
      </c>
      <c r="AZ151" s="26">
        <f t="shared" si="62"/>
        <v>42612</v>
      </c>
      <c r="BA151" s="10" t="s">
        <v>635</v>
      </c>
    </row>
    <row r="152" spans="2:53" ht="123.75" x14ac:dyDescent="0.2">
      <c r="B152" s="67">
        <v>2016</v>
      </c>
      <c r="C152" s="10" t="s">
        <v>623</v>
      </c>
      <c r="D152" s="10" t="s">
        <v>100</v>
      </c>
      <c r="E152" s="10" t="s">
        <v>100</v>
      </c>
      <c r="F152" s="10" t="s">
        <v>254</v>
      </c>
      <c r="G152" s="10" t="s">
        <v>86</v>
      </c>
      <c r="H152" s="10" t="s">
        <v>101</v>
      </c>
      <c r="I152" s="66">
        <v>2016</v>
      </c>
      <c r="J152" s="66" t="s">
        <v>735</v>
      </c>
      <c r="K152" s="3" t="s">
        <v>77</v>
      </c>
      <c r="L152" s="11" t="s">
        <v>78</v>
      </c>
      <c r="M152" s="13">
        <v>44800</v>
      </c>
      <c r="N152" s="11" t="s">
        <v>641</v>
      </c>
      <c r="O152" s="11" t="s">
        <v>90</v>
      </c>
      <c r="P152" s="11" t="s">
        <v>94</v>
      </c>
      <c r="Q152" s="11" t="s">
        <v>87</v>
      </c>
      <c r="R152" s="26">
        <v>42583</v>
      </c>
      <c r="S152" s="26">
        <v>42613</v>
      </c>
      <c r="T152" s="14" t="s">
        <v>79</v>
      </c>
      <c r="U152" s="14" t="s">
        <v>80</v>
      </c>
      <c r="V152" s="3" t="s">
        <v>102</v>
      </c>
      <c r="W152" s="14" t="s">
        <v>103</v>
      </c>
      <c r="X152" s="3" t="s">
        <v>89</v>
      </c>
      <c r="Y152" s="10" t="s">
        <v>435</v>
      </c>
      <c r="Z152" s="22" t="s">
        <v>252</v>
      </c>
      <c r="AA152" s="22" t="s">
        <v>252</v>
      </c>
      <c r="AB152" s="22" t="s">
        <v>252</v>
      </c>
      <c r="AC152" s="10" t="str">
        <f t="shared" si="57"/>
        <v>Televisión Marmor S.A de C.V</v>
      </c>
      <c r="AD152" s="32" t="s">
        <v>436</v>
      </c>
      <c r="AE152" s="16" t="s">
        <v>104</v>
      </c>
      <c r="AF152" s="23" t="s">
        <v>253</v>
      </c>
      <c r="AG152" s="11" t="s">
        <v>255</v>
      </c>
      <c r="AH152" s="11" t="s">
        <v>81</v>
      </c>
      <c r="AI152" s="11" t="s">
        <v>81</v>
      </c>
      <c r="AJ152" s="11" t="s">
        <v>642</v>
      </c>
      <c r="AK152" s="17">
        <f t="shared" si="58"/>
        <v>44800</v>
      </c>
      <c r="AL152" s="17">
        <f t="shared" ref="AL152:AL169" si="63">AK152</f>
        <v>44800</v>
      </c>
      <c r="AM152" s="17">
        <v>44800</v>
      </c>
      <c r="AN152" s="3" t="s">
        <v>95</v>
      </c>
      <c r="AO152" s="25">
        <v>28484043.84</v>
      </c>
      <c r="AP152" s="30" t="s">
        <v>252</v>
      </c>
      <c r="AQ152" s="18">
        <f t="shared" ref="AQ152:AQ169" si="64">M152</f>
        <v>44800</v>
      </c>
      <c r="AR152" s="27">
        <f t="shared" ref="AR152:AR169" si="65">R152</f>
        <v>42583</v>
      </c>
      <c r="AS152" s="20" t="str">
        <f t="shared" si="59"/>
        <v>SA/CDS/S/107/2016</v>
      </c>
      <c r="AT152" s="16" t="str">
        <f t="shared" ref="AT152:AT169" si="66">AJ152</f>
        <v>Difución de las Actividades, Programas y Campañas del H. untamiento de Morelia durante el mes de Agosto</v>
      </c>
      <c r="AU152" s="93" t="s">
        <v>746</v>
      </c>
      <c r="AV152" s="10" t="s">
        <v>91</v>
      </c>
      <c r="AW152" s="21">
        <f t="shared" si="60"/>
        <v>44800</v>
      </c>
      <c r="AX152" s="21">
        <f t="shared" si="61"/>
        <v>44800</v>
      </c>
      <c r="AY152" s="27">
        <f t="shared" si="62"/>
        <v>42583</v>
      </c>
      <c r="AZ152" s="27">
        <f t="shared" si="62"/>
        <v>42613</v>
      </c>
      <c r="BA152" s="20">
        <v>538</v>
      </c>
    </row>
    <row r="153" spans="2:53" ht="123.75" x14ac:dyDescent="0.2">
      <c r="B153" s="67">
        <v>2016</v>
      </c>
      <c r="C153" s="10" t="s">
        <v>623</v>
      </c>
      <c r="D153" s="10" t="s">
        <v>100</v>
      </c>
      <c r="E153" s="10" t="s">
        <v>100</v>
      </c>
      <c r="F153" s="10" t="s">
        <v>254</v>
      </c>
      <c r="G153" s="10" t="s">
        <v>86</v>
      </c>
      <c r="H153" s="10" t="s">
        <v>101</v>
      </c>
      <c r="I153" s="66">
        <v>2016</v>
      </c>
      <c r="J153" s="66" t="s">
        <v>735</v>
      </c>
      <c r="K153" s="3" t="s">
        <v>77</v>
      </c>
      <c r="L153" s="11" t="s">
        <v>78</v>
      </c>
      <c r="M153" s="13">
        <v>17300</v>
      </c>
      <c r="N153" s="11" t="s">
        <v>644</v>
      </c>
      <c r="O153" s="11" t="s">
        <v>90</v>
      </c>
      <c r="P153" s="11" t="s">
        <v>94</v>
      </c>
      <c r="Q153" s="11" t="s">
        <v>87</v>
      </c>
      <c r="R153" s="26">
        <v>42583</v>
      </c>
      <c r="S153" s="26">
        <v>42613</v>
      </c>
      <c r="T153" s="1" t="s">
        <v>79</v>
      </c>
      <c r="U153" s="1" t="s">
        <v>80</v>
      </c>
      <c r="V153" s="2" t="s">
        <v>102</v>
      </c>
      <c r="W153" s="14" t="s">
        <v>103</v>
      </c>
      <c r="X153" s="3" t="s">
        <v>89</v>
      </c>
      <c r="Y153" s="10" t="s">
        <v>645</v>
      </c>
      <c r="Z153" s="22" t="s">
        <v>252</v>
      </c>
      <c r="AA153" s="22" t="s">
        <v>252</v>
      </c>
      <c r="AB153" s="22" t="s">
        <v>252</v>
      </c>
      <c r="AC153" s="10" t="str">
        <f t="shared" si="57"/>
        <v>Televisión  de Michoacán S.A de C.V</v>
      </c>
      <c r="AD153" s="32" t="s">
        <v>194</v>
      </c>
      <c r="AE153" s="16" t="s">
        <v>104</v>
      </c>
      <c r="AF153" s="23" t="s">
        <v>253</v>
      </c>
      <c r="AG153" s="11" t="s">
        <v>255</v>
      </c>
      <c r="AH153" s="11" t="s">
        <v>81</v>
      </c>
      <c r="AI153" s="11" t="s">
        <v>81</v>
      </c>
      <c r="AJ153" s="11" t="s">
        <v>642</v>
      </c>
      <c r="AK153" s="17">
        <f t="shared" si="58"/>
        <v>17300</v>
      </c>
      <c r="AL153" s="17">
        <f t="shared" si="63"/>
        <v>17300</v>
      </c>
      <c r="AM153" s="17">
        <v>17300</v>
      </c>
      <c r="AN153" s="3" t="s">
        <v>95</v>
      </c>
      <c r="AO153" s="25">
        <v>28484043.84</v>
      </c>
      <c r="AP153" s="30" t="s">
        <v>252</v>
      </c>
      <c r="AQ153" s="18">
        <f t="shared" si="64"/>
        <v>17300</v>
      </c>
      <c r="AR153" s="27">
        <f t="shared" si="65"/>
        <v>42583</v>
      </c>
      <c r="AS153" s="20" t="str">
        <f t="shared" si="59"/>
        <v>SA/CDS/S/106/2016</v>
      </c>
      <c r="AT153" s="10" t="str">
        <f t="shared" si="66"/>
        <v>Difución de las Actividades, Programas y Campañas del H. untamiento de Morelia durante el mes de Agosto</v>
      </c>
      <c r="AU153" s="93" t="s">
        <v>746</v>
      </c>
      <c r="AV153" s="10" t="s">
        <v>91</v>
      </c>
      <c r="AW153" s="21">
        <f t="shared" si="60"/>
        <v>17300</v>
      </c>
      <c r="AX153" s="21">
        <f t="shared" si="61"/>
        <v>17300</v>
      </c>
      <c r="AY153" s="27">
        <f t="shared" si="62"/>
        <v>42583</v>
      </c>
      <c r="AZ153" s="27">
        <f t="shared" si="62"/>
        <v>42613</v>
      </c>
      <c r="BA153" s="20">
        <v>676</v>
      </c>
    </row>
    <row r="154" spans="2:53" ht="123.75" x14ac:dyDescent="0.2">
      <c r="B154" s="67">
        <v>2016</v>
      </c>
      <c r="C154" s="10" t="s">
        <v>623</v>
      </c>
      <c r="D154" s="10" t="s">
        <v>100</v>
      </c>
      <c r="E154" s="10" t="s">
        <v>100</v>
      </c>
      <c r="F154" s="10" t="s">
        <v>254</v>
      </c>
      <c r="G154" s="10" t="s">
        <v>86</v>
      </c>
      <c r="H154" s="10" t="s">
        <v>101</v>
      </c>
      <c r="I154" s="66">
        <v>2016</v>
      </c>
      <c r="J154" s="66" t="s">
        <v>735</v>
      </c>
      <c r="K154" s="3" t="s">
        <v>77</v>
      </c>
      <c r="L154" s="11" t="s">
        <v>78</v>
      </c>
      <c r="M154" s="13">
        <v>75000</v>
      </c>
      <c r="N154" s="11" t="s">
        <v>647</v>
      </c>
      <c r="O154" s="11" t="s">
        <v>90</v>
      </c>
      <c r="P154" s="11" t="s">
        <v>94</v>
      </c>
      <c r="Q154" s="11" t="s">
        <v>87</v>
      </c>
      <c r="R154" s="26">
        <v>42583</v>
      </c>
      <c r="S154" s="26">
        <v>42612</v>
      </c>
      <c r="T154" s="14" t="s">
        <v>79</v>
      </c>
      <c r="U154" s="14" t="s">
        <v>80</v>
      </c>
      <c r="V154" s="3" t="s">
        <v>102</v>
      </c>
      <c r="W154" s="14" t="s">
        <v>103</v>
      </c>
      <c r="X154" s="3" t="s">
        <v>89</v>
      </c>
      <c r="Y154" s="10" t="s">
        <v>648</v>
      </c>
      <c r="Z154" s="22" t="s">
        <v>252</v>
      </c>
      <c r="AA154" s="22" t="s">
        <v>252</v>
      </c>
      <c r="AB154" s="22" t="s">
        <v>252</v>
      </c>
      <c r="AC154" s="10" t="s">
        <v>649</v>
      </c>
      <c r="AD154" s="32" t="s">
        <v>228</v>
      </c>
      <c r="AE154" s="16" t="s">
        <v>104</v>
      </c>
      <c r="AF154" s="23" t="s">
        <v>253</v>
      </c>
      <c r="AG154" s="11" t="s">
        <v>255</v>
      </c>
      <c r="AH154" s="11" t="s">
        <v>81</v>
      </c>
      <c r="AI154" s="11" t="s">
        <v>81</v>
      </c>
      <c r="AJ154" s="11" t="s">
        <v>106</v>
      </c>
      <c r="AK154" s="17">
        <f t="shared" si="58"/>
        <v>75000</v>
      </c>
      <c r="AL154" s="17">
        <f t="shared" si="63"/>
        <v>75000</v>
      </c>
      <c r="AM154" s="17">
        <v>75000</v>
      </c>
      <c r="AN154" s="3" t="s">
        <v>95</v>
      </c>
      <c r="AO154" s="25">
        <v>28484043.84</v>
      </c>
      <c r="AP154" s="30" t="s">
        <v>252</v>
      </c>
      <c r="AQ154" s="18">
        <f t="shared" si="64"/>
        <v>75000</v>
      </c>
      <c r="AR154" s="27">
        <f t="shared" si="65"/>
        <v>42583</v>
      </c>
      <c r="AS154" s="20" t="str">
        <f t="shared" si="59"/>
        <v>SA/CDS/S/118/2016</v>
      </c>
      <c r="AT154" s="10" t="str">
        <f t="shared" si="66"/>
        <v>Difución de las Actividades, Programas y Campañas del H. Ayuntamiento de Morelia durante el mes de Agosto</v>
      </c>
      <c r="AU154" s="93" t="s">
        <v>746</v>
      </c>
      <c r="AV154" s="10" t="s">
        <v>91</v>
      </c>
      <c r="AW154" s="21">
        <f t="shared" si="60"/>
        <v>75000</v>
      </c>
      <c r="AX154" s="21">
        <f t="shared" si="61"/>
        <v>75000</v>
      </c>
      <c r="AY154" s="27">
        <f t="shared" si="62"/>
        <v>42583</v>
      </c>
      <c r="AZ154" s="27">
        <f t="shared" si="62"/>
        <v>42612</v>
      </c>
      <c r="BA154" s="20">
        <v>25</v>
      </c>
    </row>
    <row r="155" spans="2:53" s="12" customFormat="1" ht="123.75" x14ac:dyDescent="0.2">
      <c r="B155" s="67">
        <v>2016</v>
      </c>
      <c r="C155" s="10" t="s">
        <v>623</v>
      </c>
      <c r="D155" s="10" t="s">
        <v>100</v>
      </c>
      <c r="E155" s="10" t="s">
        <v>100</v>
      </c>
      <c r="F155" s="10" t="s">
        <v>254</v>
      </c>
      <c r="G155" s="10" t="s">
        <v>86</v>
      </c>
      <c r="H155" s="10" t="s">
        <v>101</v>
      </c>
      <c r="I155" s="66">
        <v>2016</v>
      </c>
      <c r="J155" s="66" t="s">
        <v>735</v>
      </c>
      <c r="K155" s="3" t="s">
        <v>77</v>
      </c>
      <c r="L155" s="11" t="s">
        <v>78</v>
      </c>
      <c r="M155" s="13">
        <v>29997</v>
      </c>
      <c r="N155" s="11" t="s">
        <v>650</v>
      </c>
      <c r="O155" s="11" t="s">
        <v>90</v>
      </c>
      <c r="P155" s="11" t="s">
        <v>94</v>
      </c>
      <c r="Q155" s="11" t="s">
        <v>87</v>
      </c>
      <c r="R155" s="26">
        <v>42583</v>
      </c>
      <c r="S155" s="26">
        <v>42612</v>
      </c>
      <c r="T155" s="14" t="s">
        <v>79</v>
      </c>
      <c r="U155" s="14" t="s">
        <v>80</v>
      </c>
      <c r="V155" s="3" t="s">
        <v>102</v>
      </c>
      <c r="W155" s="14" t="s">
        <v>103</v>
      </c>
      <c r="X155" s="3" t="s">
        <v>89</v>
      </c>
      <c r="Y155" s="10" t="s">
        <v>144</v>
      </c>
      <c r="Z155" s="22" t="s">
        <v>252</v>
      </c>
      <c r="AA155" s="22" t="s">
        <v>252</v>
      </c>
      <c r="AB155" s="22" t="s">
        <v>252</v>
      </c>
      <c r="AC155" s="10" t="str">
        <f t="shared" ref="AC155" si="67">Y155</f>
        <v>Grupo Radiocomunicaciones de Morelia S.A de C.V</v>
      </c>
      <c r="AD155" s="32" t="s">
        <v>145</v>
      </c>
      <c r="AE155" s="16" t="s">
        <v>104</v>
      </c>
      <c r="AF155" s="23" t="s">
        <v>253</v>
      </c>
      <c r="AG155" s="11" t="s">
        <v>255</v>
      </c>
      <c r="AH155" s="11" t="s">
        <v>81</v>
      </c>
      <c r="AI155" s="11" t="s">
        <v>81</v>
      </c>
      <c r="AJ155" s="11" t="s">
        <v>106</v>
      </c>
      <c r="AK155" s="17">
        <f t="shared" si="58"/>
        <v>29997</v>
      </c>
      <c r="AL155" s="17">
        <f t="shared" si="63"/>
        <v>29997</v>
      </c>
      <c r="AM155" s="17">
        <v>29997</v>
      </c>
      <c r="AN155" s="3" t="s">
        <v>95</v>
      </c>
      <c r="AO155" s="25">
        <v>28484043.84</v>
      </c>
      <c r="AP155" s="30" t="s">
        <v>252</v>
      </c>
      <c r="AQ155" s="18">
        <f t="shared" si="64"/>
        <v>29997</v>
      </c>
      <c r="AR155" s="27">
        <f t="shared" si="65"/>
        <v>42583</v>
      </c>
      <c r="AS155" s="20" t="str">
        <f t="shared" si="59"/>
        <v>SA/CDS/S/104/2016</v>
      </c>
      <c r="AT155" s="10" t="str">
        <f t="shared" si="66"/>
        <v>Difución de las Actividades, Programas y Campañas del H. Ayuntamiento de Morelia durante el mes de Agosto</v>
      </c>
      <c r="AU155" s="93" t="s">
        <v>746</v>
      </c>
      <c r="AV155" s="10" t="s">
        <v>91</v>
      </c>
      <c r="AW155" s="21">
        <f t="shared" si="60"/>
        <v>29997</v>
      </c>
      <c r="AX155" s="21">
        <f t="shared" si="61"/>
        <v>29997</v>
      </c>
      <c r="AY155" s="27">
        <f t="shared" si="62"/>
        <v>42583</v>
      </c>
      <c r="AZ155" s="27">
        <f t="shared" si="62"/>
        <v>42612</v>
      </c>
      <c r="BA155" s="20" t="s">
        <v>651</v>
      </c>
    </row>
    <row r="156" spans="2:53" s="12" customFormat="1" ht="123.75" x14ac:dyDescent="0.2">
      <c r="B156" s="67">
        <v>2016</v>
      </c>
      <c r="C156" s="10" t="s">
        <v>623</v>
      </c>
      <c r="D156" s="10" t="s">
        <v>100</v>
      </c>
      <c r="E156" s="10" t="s">
        <v>100</v>
      </c>
      <c r="F156" s="10" t="s">
        <v>254</v>
      </c>
      <c r="G156" s="10" t="s">
        <v>86</v>
      </c>
      <c r="H156" s="10" t="s">
        <v>101</v>
      </c>
      <c r="I156" s="66">
        <v>2016</v>
      </c>
      <c r="J156" s="66" t="s">
        <v>735</v>
      </c>
      <c r="K156" s="3" t="s">
        <v>77</v>
      </c>
      <c r="L156" s="11" t="s">
        <v>78</v>
      </c>
      <c r="M156" s="13">
        <v>70000</v>
      </c>
      <c r="N156" s="11" t="s">
        <v>653</v>
      </c>
      <c r="O156" s="11" t="s">
        <v>90</v>
      </c>
      <c r="P156" s="11" t="s">
        <v>94</v>
      </c>
      <c r="Q156" s="11" t="s">
        <v>87</v>
      </c>
      <c r="R156" s="26">
        <v>42583</v>
      </c>
      <c r="S156" s="26">
        <v>42613</v>
      </c>
      <c r="T156" s="14" t="s">
        <v>79</v>
      </c>
      <c r="U156" s="14" t="s">
        <v>80</v>
      </c>
      <c r="V156" s="3" t="s">
        <v>102</v>
      </c>
      <c r="W156" s="14" t="s">
        <v>103</v>
      </c>
      <c r="X156" s="3" t="s">
        <v>89</v>
      </c>
      <c r="Y156" s="10" t="s">
        <v>654</v>
      </c>
      <c r="Z156" s="22" t="s">
        <v>252</v>
      </c>
      <c r="AA156" s="22" t="s">
        <v>252</v>
      </c>
      <c r="AB156" s="22" t="s">
        <v>252</v>
      </c>
      <c r="AC156" s="10" t="s">
        <v>655</v>
      </c>
      <c r="AD156" s="32" t="s">
        <v>209</v>
      </c>
      <c r="AE156" s="16" t="s">
        <v>104</v>
      </c>
      <c r="AF156" s="23" t="s">
        <v>253</v>
      </c>
      <c r="AG156" s="11" t="s">
        <v>255</v>
      </c>
      <c r="AH156" s="11" t="s">
        <v>81</v>
      </c>
      <c r="AI156" s="11" t="s">
        <v>81</v>
      </c>
      <c r="AJ156" s="11" t="s">
        <v>106</v>
      </c>
      <c r="AK156" s="17">
        <f t="shared" si="58"/>
        <v>70000</v>
      </c>
      <c r="AL156" s="17">
        <f t="shared" si="63"/>
        <v>70000</v>
      </c>
      <c r="AM156" s="17">
        <v>70000</v>
      </c>
      <c r="AN156" s="3" t="s">
        <v>95</v>
      </c>
      <c r="AO156" s="25">
        <v>28484043.84</v>
      </c>
      <c r="AP156" s="30" t="s">
        <v>252</v>
      </c>
      <c r="AQ156" s="18">
        <f t="shared" si="64"/>
        <v>70000</v>
      </c>
      <c r="AR156" s="27">
        <f t="shared" si="65"/>
        <v>42583</v>
      </c>
      <c r="AS156" s="20" t="str">
        <f t="shared" si="59"/>
        <v>SA/CDS/S/109/2016</v>
      </c>
      <c r="AT156" s="10" t="str">
        <f t="shared" si="66"/>
        <v>Difución de las Actividades, Programas y Campañas del H. Ayuntamiento de Morelia durante el mes de Agosto</v>
      </c>
      <c r="AU156" s="93" t="s">
        <v>746</v>
      </c>
      <c r="AV156" s="10" t="s">
        <v>91</v>
      </c>
      <c r="AW156" s="21">
        <f t="shared" si="60"/>
        <v>70000</v>
      </c>
      <c r="AX156" s="21">
        <f t="shared" si="61"/>
        <v>70000</v>
      </c>
      <c r="AY156" s="27">
        <f t="shared" si="62"/>
        <v>42583</v>
      </c>
      <c r="AZ156" s="27">
        <f t="shared" si="62"/>
        <v>42613</v>
      </c>
      <c r="BA156" s="20">
        <v>75</v>
      </c>
    </row>
    <row r="157" spans="2:53" s="12" customFormat="1" ht="123.75" x14ac:dyDescent="0.2">
      <c r="B157" s="67">
        <v>2016</v>
      </c>
      <c r="C157" s="10" t="s">
        <v>623</v>
      </c>
      <c r="D157" s="10" t="s">
        <v>100</v>
      </c>
      <c r="E157" s="10" t="s">
        <v>100</v>
      </c>
      <c r="F157" s="10" t="s">
        <v>254</v>
      </c>
      <c r="G157" s="10" t="s">
        <v>86</v>
      </c>
      <c r="H157" s="10" t="s">
        <v>101</v>
      </c>
      <c r="I157" s="66">
        <v>2016</v>
      </c>
      <c r="J157" s="66" t="s">
        <v>735</v>
      </c>
      <c r="K157" s="3" t="s">
        <v>77</v>
      </c>
      <c r="L157" s="11" t="s">
        <v>78</v>
      </c>
      <c r="M157" s="13">
        <v>50000</v>
      </c>
      <c r="N157" s="11" t="s">
        <v>656</v>
      </c>
      <c r="O157" s="11" t="s">
        <v>90</v>
      </c>
      <c r="P157" s="11" t="s">
        <v>94</v>
      </c>
      <c r="Q157" s="11" t="s">
        <v>87</v>
      </c>
      <c r="R157" s="26">
        <v>42583</v>
      </c>
      <c r="S157" s="26">
        <v>42613</v>
      </c>
      <c r="T157" s="14" t="s">
        <v>79</v>
      </c>
      <c r="U157" s="14" t="s">
        <v>80</v>
      </c>
      <c r="V157" s="3" t="s">
        <v>102</v>
      </c>
      <c r="W157" s="14" t="s">
        <v>103</v>
      </c>
      <c r="X157" s="3" t="s">
        <v>89</v>
      </c>
      <c r="Y157" s="10" t="s">
        <v>197</v>
      </c>
      <c r="Z157" s="22" t="s">
        <v>252</v>
      </c>
      <c r="AA157" s="22" t="s">
        <v>252</v>
      </c>
      <c r="AB157" s="22" t="s">
        <v>252</v>
      </c>
      <c r="AC157" s="10" t="s">
        <v>657</v>
      </c>
      <c r="AD157" s="32" t="s">
        <v>198</v>
      </c>
      <c r="AE157" s="16" t="s">
        <v>104</v>
      </c>
      <c r="AF157" s="23" t="s">
        <v>253</v>
      </c>
      <c r="AG157" s="11" t="s">
        <v>255</v>
      </c>
      <c r="AH157" s="11" t="s">
        <v>81</v>
      </c>
      <c r="AI157" s="11" t="s">
        <v>81</v>
      </c>
      <c r="AJ157" s="11" t="s">
        <v>106</v>
      </c>
      <c r="AK157" s="17">
        <f t="shared" si="58"/>
        <v>50000</v>
      </c>
      <c r="AL157" s="17">
        <f t="shared" si="63"/>
        <v>50000</v>
      </c>
      <c r="AM157" s="17">
        <v>50000</v>
      </c>
      <c r="AN157" s="3" t="s">
        <v>95</v>
      </c>
      <c r="AO157" s="25">
        <v>28484043.84</v>
      </c>
      <c r="AP157" s="30" t="s">
        <v>252</v>
      </c>
      <c r="AQ157" s="18">
        <f t="shared" si="64"/>
        <v>50000</v>
      </c>
      <c r="AR157" s="27">
        <f t="shared" si="65"/>
        <v>42583</v>
      </c>
      <c r="AS157" s="20" t="str">
        <f t="shared" si="59"/>
        <v>SA/CDS/S/114/2016</v>
      </c>
      <c r="AT157" s="10" t="str">
        <f t="shared" si="66"/>
        <v>Difución de las Actividades, Programas y Campañas del H. Ayuntamiento de Morelia durante el mes de Agosto</v>
      </c>
      <c r="AU157" s="93" t="s">
        <v>746</v>
      </c>
      <c r="AV157" s="10" t="s">
        <v>91</v>
      </c>
      <c r="AW157" s="21">
        <f t="shared" si="60"/>
        <v>50000</v>
      </c>
      <c r="AX157" s="21">
        <f t="shared" si="61"/>
        <v>50000</v>
      </c>
      <c r="AY157" s="27">
        <f t="shared" si="62"/>
        <v>42583</v>
      </c>
      <c r="AZ157" s="27">
        <f t="shared" si="62"/>
        <v>42613</v>
      </c>
      <c r="BA157" s="20">
        <v>82</v>
      </c>
    </row>
    <row r="158" spans="2:53" ht="123.75" x14ac:dyDescent="0.2">
      <c r="B158" s="67">
        <v>2016</v>
      </c>
      <c r="C158" s="10" t="s">
        <v>623</v>
      </c>
      <c r="D158" s="10" t="s">
        <v>100</v>
      </c>
      <c r="E158" s="10" t="s">
        <v>100</v>
      </c>
      <c r="F158" s="10" t="s">
        <v>254</v>
      </c>
      <c r="G158" s="10" t="s">
        <v>86</v>
      </c>
      <c r="H158" s="10" t="s">
        <v>101</v>
      </c>
      <c r="I158" s="66">
        <v>2016</v>
      </c>
      <c r="J158" s="66" t="s">
        <v>735</v>
      </c>
      <c r="K158" s="3" t="s">
        <v>77</v>
      </c>
      <c r="L158" s="11" t="s">
        <v>78</v>
      </c>
      <c r="M158" s="13">
        <v>25000</v>
      </c>
      <c r="N158" s="11" t="s">
        <v>660</v>
      </c>
      <c r="O158" s="11" t="s">
        <v>90</v>
      </c>
      <c r="P158" s="11" t="s">
        <v>94</v>
      </c>
      <c r="Q158" s="11" t="s">
        <v>87</v>
      </c>
      <c r="R158" s="26">
        <v>42583</v>
      </c>
      <c r="S158" s="26">
        <v>42612</v>
      </c>
      <c r="T158" s="14" t="s">
        <v>79</v>
      </c>
      <c r="U158" s="14" t="s">
        <v>80</v>
      </c>
      <c r="V158" s="3" t="s">
        <v>102</v>
      </c>
      <c r="W158" s="14" t="s">
        <v>103</v>
      </c>
      <c r="X158" s="3" t="s">
        <v>89</v>
      </c>
      <c r="Y158" s="10" t="s">
        <v>152</v>
      </c>
      <c r="Z158" s="22" t="s">
        <v>252</v>
      </c>
      <c r="AA158" s="22" t="s">
        <v>252</v>
      </c>
      <c r="AB158" s="22" t="s">
        <v>252</v>
      </c>
      <c r="AC158" s="10" t="str">
        <f t="shared" ref="AC158:AC159" si="68">Y158</f>
        <v>XEXL S.A de C.V</v>
      </c>
      <c r="AD158" s="32" t="s">
        <v>153</v>
      </c>
      <c r="AE158" s="16" t="s">
        <v>104</v>
      </c>
      <c r="AF158" s="23" t="s">
        <v>253</v>
      </c>
      <c r="AG158" s="11" t="s">
        <v>255</v>
      </c>
      <c r="AH158" s="11" t="s">
        <v>81</v>
      </c>
      <c r="AI158" s="11" t="s">
        <v>81</v>
      </c>
      <c r="AJ158" s="11" t="s">
        <v>106</v>
      </c>
      <c r="AK158" s="17">
        <f t="shared" si="58"/>
        <v>25000</v>
      </c>
      <c r="AL158" s="17">
        <f t="shared" si="63"/>
        <v>25000</v>
      </c>
      <c r="AM158" s="17">
        <v>25000</v>
      </c>
      <c r="AN158" s="3" t="s">
        <v>95</v>
      </c>
      <c r="AO158" s="25">
        <v>28484043.84</v>
      </c>
      <c r="AP158" s="30" t="s">
        <v>252</v>
      </c>
      <c r="AQ158" s="18">
        <f t="shared" si="64"/>
        <v>25000</v>
      </c>
      <c r="AR158" s="27">
        <f t="shared" si="65"/>
        <v>42583</v>
      </c>
      <c r="AS158" s="20" t="str">
        <f t="shared" si="59"/>
        <v>SA/CDS/S/101/2016</v>
      </c>
      <c r="AT158" s="10" t="str">
        <f t="shared" si="66"/>
        <v>Difución de las Actividades, Programas y Campañas del H. Ayuntamiento de Morelia durante el mes de Agosto</v>
      </c>
      <c r="AU158" s="93" t="s">
        <v>746</v>
      </c>
      <c r="AV158" s="10" t="s">
        <v>91</v>
      </c>
      <c r="AW158" s="21">
        <f t="shared" si="60"/>
        <v>25000</v>
      </c>
      <c r="AX158" s="21">
        <f t="shared" si="61"/>
        <v>25000</v>
      </c>
      <c r="AY158" s="27">
        <f t="shared" si="62"/>
        <v>42583</v>
      </c>
      <c r="AZ158" s="27">
        <f t="shared" si="62"/>
        <v>42612</v>
      </c>
      <c r="BA158" s="20">
        <v>2441</v>
      </c>
    </row>
    <row r="159" spans="2:53" s="12" customFormat="1" ht="123.75" x14ac:dyDescent="0.2">
      <c r="B159" s="67">
        <v>2016</v>
      </c>
      <c r="C159" s="10" t="s">
        <v>623</v>
      </c>
      <c r="D159" s="10" t="s">
        <v>100</v>
      </c>
      <c r="E159" s="10" t="s">
        <v>100</v>
      </c>
      <c r="F159" s="10" t="s">
        <v>254</v>
      </c>
      <c r="G159" s="10" t="s">
        <v>86</v>
      </c>
      <c r="H159" s="10" t="s">
        <v>101</v>
      </c>
      <c r="I159" s="66">
        <v>2016</v>
      </c>
      <c r="J159" s="66" t="s">
        <v>735</v>
      </c>
      <c r="K159" s="3" t="s">
        <v>77</v>
      </c>
      <c r="L159" s="11" t="s">
        <v>78</v>
      </c>
      <c r="M159" s="13">
        <v>30000</v>
      </c>
      <c r="N159" s="11" t="s">
        <v>661</v>
      </c>
      <c r="O159" s="11" t="s">
        <v>90</v>
      </c>
      <c r="P159" s="11" t="s">
        <v>94</v>
      </c>
      <c r="Q159" s="11" t="s">
        <v>87</v>
      </c>
      <c r="R159" s="26">
        <v>42583</v>
      </c>
      <c r="S159" s="26">
        <v>42612</v>
      </c>
      <c r="T159" s="14" t="s">
        <v>79</v>
      </c>
      <c r="U159" s="14" t="s">
        <v>80</v>
      </c>
      <c r="V159" s="3" t="s">
        <v>102</v>
      </c>
      <c r="W159" s="14" t="s">
        <v>103</v>
      </c>
      <c r="X159" s="3" t="s">
        <v>89</v>
      </c>
      <c r="Y159" s="10" t="s">
        <v>148</v>
      </c>
      <c r="Z159" s="22" t="s">
        <v>252</v>
      </c>
      <c r="AA159" s="22" t="s">
        <v>252</v>
      </c>
      <c r="AB159" s="22" t="s">
        <v>252</v>
      </c>
      <c r="AC159" s="10" t="str">
        <f t="shared" si="68"/>
        <v>Corporación Morelia Multimedia S.A de C.V</v>
      </c>
      <c r="AD159" s="32" t="s">
        <v>107</v>
      </c>
      <c r="AE159" s="16" t="s">
        <v>104</v>
      </c>
      <c r="AF159" s="23" t="s">
        <v>253</v>
      </c>
      <c r="AG159" s="11" t="s">
        <v>255</v>
      </c>
      <c r="AH159" s="11" t="s">
        <v>81</v>
      </c>
      <c r="AI159" s="11" t="s">
        <v>81</v>
      </c>
      <c r="AJ159" s="11" t="s">
        <v>106</v>
      </c>
      <c r="AK159" s="17">
        <f t="shared" si="58"/>
        <v>30000</v>
      </c>
      <c r="AL159" s="17">
        <f t="shared" si="63"/>
        <v>30000</v>
      </c>
      <c r="AM159" s="17">
        <v>30000</v>
      </c>
      <c r="AN159" s="3" t="s">
        <v>95</v>
      </c>
      <c r="AO159" s="25">
        <v>28484043.84</v>
      </c>
      <c r="AP159" s="30" t="s">
        <v>252</v>
      </c>
      <c r="AQ159" s="18">
        <f t="shared" si="64"/>
        <v>30000</v>
      </c>
      <c r="AR159" s="27">
        <f t="shared" si="65"/>
        <v>42583</v>
      </c>
      <c r="AS159" s="20" t="str">
        <f t="shared" si="59"/>
        <v>SA/CDS/S/102/2016</v>
      </c>
      <c r="AT159" s="10" t="str">
        <f t="shared" si="66"/>
        <v>Difución de las Actividades, Programas y Campañas del H. Ayuntamiento de Morelia durante el mes de Agosto</v>
      </c>
      <c r="AU159" s="93" t="s">
        <v>746</v>
      </c>
      <c r="AV159" s="10" t="s">
        <v>91</v>
      </c>
      <c r="AW159" s="21">
        <f t="shared" si="60"/>
        <v>30000</v>
      </c>
      <c r="AX159" s="21">
        <f t="shared" si="61"/>
        <v>30000</v>
      </c>
      <c r="AY159" s="27">
        <f t="shared" si="62"/>
        <v>42583</v>
      </c>
      <c r="AZ159" s="27">
        <f t="shared" si="62"/>
        <v>42612</v>
      </c>
      <c r="BA159" s="20" t="s">
        <v>662</v>
      </c>
    </row>
    <row r="160" spans="2:53" s="12" customFormat="1" ht="123.75" x14ac:dyDescent="0.2">
      <c r="B160" s="67">
        <v>2016</v>
      </c>
      <c r="C160" s="10" t="s">
        <v>623</v>
      </c>
      <c r="D160" s="10" t="s">
        <v>100</v>
      </c>
      <c r="E160" s="10" t="s">
        <v>100</v>
      </c>
      <c r="F160" s="10" t="s">
        <v>254</v>
      </c>
      <c r="G160" s="10" t="s">
        <v>86</v>
      </c>
      <c r="H160" s="10" t="s">
        <v>101</v>
      </c>
      <c r="I160" s="66">
        <v>2016</v>
      </c>
      <c r="J160" s="66" t="s">
        <v>735</v>
      </c>
      <c r="K160" s="3" t="s">
        <v>77</v>
      </c>
      <c r="L160" s="11" t="s">
        <v>78</v>
      </c>
      <c r="M160" s="13">
        <v>17319.96</v>
      </c>
      <c r="N160" s="11" t="s">
        <v>663</v>
      </c>
      <c r="O160" s="11" t="s">
        <v>90</v>
      </c>
      <c r="P160" s="11" t="s">
        <v>94</v>
      </c>
      <c r="Q160" s="11" t="s">
        <v>87</v>
      </c>
      <c r="R160" s="26">
        <v>42583</v>
      </c>
      <c r="S160" s="26">
        <v>42613</v>
      </c>
      <c r="T160" s="14" t="s">
        <v>79</v>
      </c>
      <c r="U160" s="14" t="s">
        <v>80</v>
      </c>
      <c r="V160" s="3" t="s">
        <v>102</v>
      </c>
      <c r="W160" s="14" t="s">
        <v>103</v>
      </c>
      <c r="X160" s="3" t="s">
        <v>89</v>
      </c>
      <c r="Y160" s="10" t="s">
        <v>664</v>
      </c>
      <c r="Z160" s="22" t="s">
        <v>162</v>
      </c>
      <c r="AA160" s="22" t="s">
        <v>163</v>
      </c>
      <c r="AB160" s="22" t="s">
        <v>164</v>
      </c>
      <c r="AC160" s="10" t="s">
        <v>665</v>
      </c>
      <c r="AD160" s="32" t="s">
        <v>165</v>
      </c>
      <c r="AE160" s="16" t="s">
        <v>104</v>
      </c>
      <c r="AF160" s="23" t="s">
        <v>253</v>
      </c>
      <c r="AG160" s="11" t="s">
        <v>255</v>
      </c>
      <c r="AH160" s="11" t="s">
        <v>81</v>
      </c>
      <c r="AI160" s="11" t="s">
        <v>81</v>
      </c>
      <c r="AJ160" s="11" t="s">
        <v>106</v>
      </c>
      <c r="AK160" s="17">
        <f t="shared" si="58"/>
        <v>17319.96</v>
      </c>
      <c r="AL160" s="17">
        <f t="shared" si="63"/>
        <v>17319.96</v>
      </c>
      <c r="AM160" s="17">
        <v>17319.96</v>
      </c>
      <c r="AN160" s="3" t="s">
        <v>95</v>
      </c>
      <c r="AO160" s="25">
        <v>28484043.84</v>
      </c>
      <c r="AP160" s="30" t="s">
        <v>252</v>
      </c>
      <c r="AQ160" s="18">
        <f t="shared" si="64"/>
        <v>17319.96</v>
      </c>
      <c r="AR160" s="27">
        <f t="shared" si="65"/>
        <v>42583</v>
      </c>
      <c r="AS160" s="20" t="str">
        <f t="shared" si="59"/>
        <v>SA/CDS/S/112/2016</v>
      </c>
      <c r="AT160" s="10" t="str">
        <f t="shared" si="66"/>
        <v>Difución de las Actividades, Programas y Campañas del H. Ayuntamiento de Morelia durante el mes de Agosto</v>
      </c>
      <c r="AU160" s="93" t="s">
        <v>746</v>
      </c>
      <c r="AV160" s="10" t="s">
        <v>91</v>
      </c>
      <c r="AW160" s="21">
        <f t="shared" si="60"/>
        <v>17319.96</v>
      </c>
      <c r="AX160" s="21">
        <f t="shared" si="61"/>
        <v>17319.96</v>
      </c>
      <c r="AY160" s="27">
        <f t="shared" si="62"/>
        <v>42583</v>
      </c>
      <c r="AZ160" s="27">
        <f t="shared" si="62"/>
        <v>42613</v>
      </c>
      <c r="BA160" s="20">
        <v>112</v>
      </c>
    </row>
    <row r="161" spans="2:53" ht="123.75" x14ac:dyDescent="0.2">
      <c r="B161" s="67">
        <v>2016</v>
      </c>
      <c r="C161" s="10" t="s">
        <v>623</v>
      </c>
      <c r="D161" s="10" t="s">
        <v>100</v>
      </c>
      <c r="E161" s="10" t="s">
        <v>100</v>
      </c>
      <c r="F161" s="10" t="s">
        <v>254</v>
      </c>
      <c r="G161" s="10" t="s">
        <v>86</v>
      </c>
      <c r="H161" s="10" t="s">
        <v>101</v>
      </c>
      <c r="I161" s="66">
        <v>2016</v>
      </c>
      <c r="J161" s="66" t="s">
        <v>735</v>
      </c>
      <c r="K161" s="3" t="s">
        <v>77</v>
      </c>
      <c r="L161" s="11" t="s">
        <v>78</v>
      </c>
      <c r="M161" s="13">
        <v>100000</v>
      </c>
      <c r="N161" s="11" t="s">
        <v>666</v>
      </c>
      <c r="O161" s="11" t="s">
        <v>90</v>
      </c>
      <c r="P161" s="11" t="s">
        <v>94</v>
      </c>
      <c r="Q161" s="11" t="s">
        <v>87</v>
      </c>
      <c r="R161" s="26">
        <v>42583</v>
      </c>
      <c r="S161" s="26">
        <v>42612</v>
      </c>
      <c r="T161" s="14" t="s">
        <v>79</v>
      </c>
      <c r="U161" s="14" t="s">
        <v>80</v>
      </c>
      <c r="V161" s="3" t="s">
        <v>102</v>
      </c>
      <c r="W161" s="14" t="s">
        <v>103</v>
      </c>
      <c r="X161" s="3" t="s">
        <v>89</v>
      </c>
      <c r="Y161" s="10" t="s">
        <v>141</v>
      </c>
      <c r="Z161" s="22" t="s">
        <v>252</v>
      </c>
      <c r="AA161" s="22" t="s">
        <v>252</v>
      </c>
      <c r="AB161" s="22" t="s">
        <v>252</v>
      </c>
      <c r="AC161" s="10" t="s">
        <v>667</v>
      </c>
      <c r="AD161" s="32" t="s">
        <v>142</v>
      </c>
      <c r="AE161" s="16" t="s">
        <v>104</v>
      </c>
      <c r="AF161" s="23" t="s">
        <v>253</v>
      </c>
      <c r="AG161" s="11" t="s">
        <v>255</v>
      </c>
      <c r="AH161" s="11" t="s">
        <v>81</v>
      </c>
      <c r="AI161" s="11" t="s">
        <v>81</v>
      </c>
      <c r="AJ161" s="11" t="s">
        <v>106</v>
      </c>
      <c r="AK161" s="17">
        <f t="shared" si="58"/>
        <v>100000</v>
      </c>
      <c r="AL161" s="17">
        <f t="shared" si="63"/>
        <v>100000</v>
      </c>
      <c r="AM161" s="17">
        <v>100000</v>
      </c>
      <c r="AN161" s="3" t="s">
        <v>95</v>
      </c>
      <c r="AO161" s="25">
        <v>28484043.84</v>
      </c>
      <c r="AP161" s="30" t="s">
        <v>252</v>
      </c>
      <c r="AQ161" s="18">
        <f t="shared" si="64"/>
        <v>100000</v>
      </c>
      <c r="AR161" s="27">
        <f t="shared" si="65"/>
        <v>42583</v>
      </c>
      <c r="AS161" s="20" t="str">
        <f t="shared" si="59"/>
        <v>SA/CDS/S/113/2016</v>
      </c>
      <c r="AT161" s="10" t="str">
        <f t="shared" si="66"/>
        <v>Difución de las Actividades, Programas y Campañas del H. Ayuntamiento de Morelia durante el mes de Agosto</v>
      </c>
      <c r="AU161" s="93" t="s">
        <v>746</v>
      </c>
      <c r="AV161" s="10" t="s">
        <v>91</v>
      </c>
      <c r="AW161" s="21">
        <f t="shared" si="60"/>
        <v>100000</v>
      </c>
      <c r="AX161" s="21">
        <f t="shared" si="61"/>
        <v>100000</v>
      </c>
      <c r="AY161" s="27">
        <f t="shared" si="62"/>
        <v>42583</v>
      </c>
      <c r="AZ161" s="27">
        <f t="shared" si="62"/>
        <v>42612</v>
      </c>
      <c r="BA161" s="20" t="s">
        <v>668</v>
      </c>
    </row>
    <row r="162" spans="2:53" s="12" customFormat="1" ht="123.75" x14ac:dyDescent="0.2">
      <c r="B162" s="67">
        <v>2016</v>
      </c>
      <c r="C162" s="10" t="s">
        <v>623</v>
      </c>
      <c r="D162" s="10" t="s">
        <v>100</v>
      </c>
      <c r="E162" s="10" t="s">
        <v>100</v>
      </c>
      <c r="F162" s="10" t="s">
        <v>254</v>
      </c>
      <c r="G162" s="10" t="s">
        <v>86</v>
      </c>
      <c r="H162" s="10" t="s">
        <v>101</v>
      </c>
      <c r="I162" s="66">
        <v>2016</v>
      </c>
      <c r="J162" s="66" t="s">
        <v>735</v>
      </c>
      <c r="K162" s="3" t="s">
        <v>77</v>
      </c>
      <c r="L162" s="11" t="s">
        <v>78</v>
      </c>
      <c r="M162" s="13">
        <v>37800</v>
      </c>
      <c r="N162" s="11" t="s">
        <v>669</v>
      </c>
      <c r="O162" s="11" t="s">
        <v>90</v>
      </c>
      <c r="P162" s="11" t="s">
        <v>94</v>
      </c>
      <c r="Q162" s="11" t="s">
        <v>87</v>
      </c>
      <c r="R162" s="26">
        <v>42583</v>
      </c>
      <c r="S162" s="26">
        <v>42613</v>
      </c>
      <c r="T162" s="14" t="s">
        <v>79</v>
      </c>
      <c r="U162" s="14" t="s">
        <v>80</v>
      </c>
      <c r="V162" s="3" t="s">
        <v>102</v>
      </c>
      <c r="W162" s="14" t="s">
        <v>103</v>
      </c>
      <c r="X162" s="3" t="s">
        <v>89</v>
      </c>
      <c r="Y162" s="10" t="s">
        <v>670</v>
      </c>
      <c r="Z162" s="22" t="s">
        <v>252</v>
      </c>
      <c r="AA162" s="22" t="s">
        <v>252</v>
      </c>
      <c r="AB162" s="22" t="s">
        <v>252</v>
      </c>
      <c r="AC162" s="10" t="s">
        <v>671</v>
      </c>
      <c r="AD162" s="32" t="s">
        <v>672</v>
      </c>
      <c r="AE162" s="16" t="s">
        <v>104</v>
      </c>
      <c r="AF162" s="23" t="s">
        <v>253</v>
      </c>
      <c r="AG162" s="11" t="s">
        <v>255</v>
      </c>
      <c r="AH162" s="11" t="s">
        <v>81</v>
      </c>
      <c r="AI162" s="11" t="s">
        <v>81</v>
      </c>
      <c r="AJ162" s="11" t="s">
        <v>106</v>
      </c>
      <c r="AK162" s="17">
        <f t="shared" si="58"/>
        <v>37800</v>
      </c>
      <c r="AL162" s="17">
        <f t="shared" si="63"/>
        <v>37800</v>
      </c>
      <c r="AM162" s="17">
        <v>37800</v>
      </c>
      <c r="AN162" s="3" t="s">
        <v>95</v>
      </c>
      <c r="AO162" s="25">
        <v>28484043.84</v>
      </c>
      <c r="AP162" s="30" t="s">
        <v>252</v>
      </c>
      <c r="AQ162" s="18">
        <f t="shared" si="64"/>
        <v>37800</v>
      </c>
      <c r="AR162" s="27">
        <f t="shared" si="65"/>
        <v>42583</v>
      </c>
      <c r="AS162" s="20" t="str">
        <f t="shared" si="59"/>
        <v>SA/CDS/S/117/2016</v>
      </c>
      <c r="AT162" s="10" t="str">
        <f t="shared" si="66"/>
        <v>Difución de las Actividades, Programas y Campañas del H. Ayuntamiento de Morelia durante el mes de Agosto</v>
      </c>
      <c r="AU162" s="93" t="s">
        <v>746</v>
      </c>
      <c r="AV162" s="10" t="s">
        <v>91</v>
      </c>
      <c r="AW162" s="21">
        <f t="shared" si="60"/>
        <v>37800</v>
      </c>
      <c r="AX162" s="21">
        <f t="shared" si="61"/>
        <v>37800</v>
      </c>
      <c r="AY162" s="27">
        <f t="shared" si="62"/>
        <v>42583</v>
      </c>
      <c r="AZ162" s="27">
        <f t="shared" si="62"/>
        <v>42613</v>
      </c>
      <c r="BA162" s="20" t="s">
        <v>673</v>
      </c>
    </row>
    <row r="163" spans="2:53" s="12" customFormat="1" ht="123.75" x14ac:dyDescent="0.2">
      <c r="B163" s="67">
        <v>2016</v>
      </c>
      <c r="C163" s="10" t="s">
        <v>623</v>
      </c>
      <c r="D163" s="10" t="s">
        <v>100</v>
      </c>
      <c r="E163" s="10" t="s">
        <v>100</v>
      </c>
      <c r="F163" s="10" t="s">
        <v>254</v>
      </c>
      <c r="G163" s="10" t="s">
        <v>86</v>
      </c>
      <c r="H163" s="10" t="s">
        <v>101</v>
      </c>
      <c r="I163" s="66">
        <v>2016</v>
      </c>
      <c r="J163" s="66" t="s">
        <v>735</v>
      </c>
      <c r="K163" s="3" t="s">
        <v>77</v>
      </c>
      <c r="L163" s="11" t="s">
        <v>78</v>
      </c>
      <c r="M163" s="13">
        <v>93000</v>
      </c>
      <c r="N163" s="11" t="s">
        <v>675</v>
      </c>
      <c r="O163" s="11" t="s">
        <v>90</v>
      </c>
      <c r="P163" s="11" t="s">
        <v>94</v>
      </c>
      <c r="Q163" s="11" t="s">
        <v>87</v>
      </c>
      <c r="R163" s="26">
        <v>42583</v>
      </c>
      <c r="S163" s="26">
        <v>42612</v>
      </c>
      <c r="T163" s="14" t="s">
        <v>79</v>
      </c>
      <c r="U163" s="14" t="s">
        <v>80</v>
      </c>
      <c r="V163" s="3" t="s">
        <v>102</v>
      </c>
      <c r="W163" s="14" t="s">
        <v>103</v>
      </c>
      <c r="X163" s="3" t="s">
        <v>89</v>
      </c>
      <c r="Y163" s="10" t="s">
        <v>676</v>
      </c>
      <c r="Z163" s="22" t="s">
        <v>252</v>
      </c>
      <c r="AA163" s="22" t="s">
        <v>252</v>
      </c>
      <c r="AB163" s="22" t="s">
        <v>252</v>
      </c>
      <c r="AC163" s="10" t="str">
        <f t="shared" ref="AC163" si="69">Y163</f>
        <v>T.V. Azteca S.A.B de C.V.</v>
      </c>
      <c r="AD163" s="32" t="s">
        <v>519</v>
      </c>
      <c r="AE163" s="16" t="s">
        <v>104</v>
      </c>
      <c r="AF163" s="23" t="s">
        <v>253</v>
      </c>
      <c r="AG163" s="11" t="s">
        <v>255</v>
      </c>
      <c r="AH163" s="11" t="s">
        <v>81</v>
      </c>
      <c r="AI163" s="11" t="s">
        <v>81</v>
      </c>
      <c r="AJ163" s="11" t="s">
        <v>106</v>
      </c>
      <c r="AK163" s="17">
        <f t="shared" si="58"/>
        <v>93000</v>
      </c>
      <c r="AL163" s="17">
        <f t="shared" si="63"/>
        <v>93000</v>
      </c>
      <c r="AM163" s="17">
        <v>93000</v>
      </c>
      <c r="AN163" s="3" t="s">
        <v>95</v>
      </c>
      <c r="AO163" s="25">
        <v>28484043.84</v>
      </c>
      <c r="AP163" s="30" t="s">
        <v>252</v>
      </c>
      <c r="AQ163" s="18">
        <f t="shared" si="64"/>
        <v>93000</v>
      </c>
      <c r="AR163" s="27">
        <f t="shared" si="65"/>
        <v>42583</v>
      </c>
      <c r="AS163" s="20" t="str">
        <f t="shared" si="59"/>
        <v>SA/CDS/S/115/2016</v>
      </c>
      <c r="AT163" s="10" t="str">
        <f t="shared" si="66"/>
        <v>Difución de las Actividades, Programas y Campañas del H. Ayuntamiento de Morelia durante el mes de Agosto</v>
      </c>
      <c r="AU163" s="93" t="s">
        <v>746</v>
      </c>
      <c r="AV163" s="10" t="s">
        <v>91</v>
      </c>
      <c r="AW163" s="21">
        <f t="shared" si="60"/>
        <v>93000</v>
      </c>
      <c r="AX163" s="21">
        <f t="shared" si="61"/>
        <v>93000</v>
      </c>
      <c r="AY163" s="27">
        <f t="shared" si="62"/>
        <v>42583</v>
      </c>
      <c r="AZ163" s="27">
        <f t="shared" si="62"/>
        <v>42612</v>
      </c>
      <c r="BA163" s="20" t="s">
        <v>677</v>
      </c>
    </row>
    <row r="164" spans="2:53" s="12" customFormat="1" ht="123.75" x14ac:dyDescent="0.2">
      <c r="B164" s="67">
        <v>2016</v>
      </c>
      <c r="C164" s="10" t="s">
        <v>623</v>
      </c>
      <c r="D164" s="10" t="s">
        <v>100</v>
      </c>
      <c r="E164" s="10" t="s">
        <v>100</v>
      </c>
      <c r="F164" s="10" t="s">
        <v>254</v>
      </c>
      <c r="G164" s="10" t="s">
        <v>86</v>
      </c>
      <c r="H164" s="10" t="s">
        <v>101</v>
      </c>
      <c r="I164" s="66">
        <v>2016</v>
      </c>
      <c r="J164" s="66" t="s">
        <v>735</v>
      </c>
      <c r="K164" s="3" t="s">
        <v>77</v>
      </c>
      <c r="L164" s="11" t="s">
        <v>78</v>
      </c>
      <c r="M164" s="13">
        <v>25000</v>
      </c>
      <c r="N164" s="11" t="s">
        <v>678</v>
      </c>
      <c r="O164" s="11" t="s">
        <v>90</v>
      </c>
      <c r="P164" s="11" t="s">
        <v>94</v>
      </c>
      <c r="Q164" s="11" t="s">
        <v>87</v>
      </c>
      <c r="R164" s="26">
        <v>42583</v>
      </c>
      <c r="S164" s="26">
        <v>42613</v>
      </c>
      <c r="T164" s="14" t="s">
        <v>79</v>
      </c>
      <c r="U164" s="14" t="s">
        <v>80</v>
      </c>
      <c r="V164" s="3" t="s">
        <v>102</v>
      </c>
      <c r="W164" s="14" t="s">
        <v>103</v>
      </c>
      <c r="X164" s="3" t="s">
        <v>89</v>
      </c>
      <c r="Y164" s="10" t="s">
        <v>679</v>
      </c>
      <c r="Z164" s="22" t="s">
        <v>252</v>
      </c>
      <c r="AA164" s="22" t="s">
        <v>252</v>
      </c>
      <c r="AB164" s="22" t="s">
        <v>252</v>
      </c>
      <c r="AC164" s="10" t="s">
        <v>680</v>
      </c>
      <c r="AD164" s="32" t="s">
        <v>488</v>
      </c>
      <c r="AE164" s="16" t="s">
        <v>104</v>
      </c>
      <c r="AF164" s="23" t="s">
        <v>253</v>
      </c>
      <c r="AG164" s="11" t="s">
        <v>255</v>
      </c>
      <c r="AH164" s="11" t="s">
        <v>81</v>
      </c>
      <c r="AI164" s="11" t="s">
        <v>81</v>
      </c>
      <c r="AJ164" s="11" t="s">
        <v>106</v>
      </c>
      <c r="AK164" s="17">
        <f t="shared" si="58"/>
        <v>25000</v>
      </c>
      <c r="AL164" s="17">
        <f t="shared" si="63"/>
        <v>25000</v>
      </c>
      <c r="AM164" s="17">
        <v>25000</v>
      </c>
      <c r="AN164" s="3" t="s">
        <v>95</v>
      </c>
      <c r="AO164" s="25">
        <v>28484043.84</v>
      </c>
      <c r="AP164" s="30" t="s">
        <v>252</v>
      </c>
      <c r="AQ164" s="18">
        <f t="shared" si="64"/>
        <v>25000</v>
      </c>
      <c r="AR164" s="27">
        <f t="shared" si="65"/>
        <v>42583</v>
      </c>
      <c r="AS164" s="20" t="str">
        <f t="shared" si="59"/>
        <v>SA/CDS/S/116/2016</v>
      </c>
      <c r="AT164" s="10" t="str">
        <f t="shared" si="66"/>
        <v>Difución de las Actividades, Programas y Campañas del H. Ayuntamiento de Morelia durante el mes de Agosto</v>
      </c>
      <c r="AU164" s="93" t="s">
        <v>746</v>
      </c>
      <c r="AV164" s="10" t="s">
        <v>91</v>
      </c>
      <c r="AW164" s="21">
        <f t="shared" si="60"/>
        <v>25000</v>
      </c>
      <c r="AX164" s="21">
        <f t="shared" si="61"/>
        <v>25000</v>
      </c>
      <c r="AY164" s="27">
        <f t="shared" ref="AY164:AZ169" si="70">R164</f>
        <v>42583</v>
      </c>
      <c r="AZ164" s="27">
        <f t="shared" si="70"/>
        <v>42613</v>
      </c>
      <c r="BA164" s="20" t="s">
        <v>681</v>
      </c>
    </row>
    <row r="165" spans="2:53" s="12" customFormat="1" ht="123.75" x14ac:dyDescent="0.2">
      <c r="B165" s="67">
        <v>2016</v>
      </c>
      <c r="C165" s="10" t="s">
        <v>623</v>
      </c>
      <c r="D165" s="10" t="s">
        <v>100</v>
      </c>
      <c r="E165" s="10" t="s">
        <v>100</v>
      </c>
      <c r="F165" s="10" t="s">
        <v>254</v>
      </c>
      <c r="G165" s="10" t="s">
        <v>86</v>
      </c>
      <c r="H165" s="10" t="s">
        <v>101</v>
      </c>
      <c r="I165" s="66">
        <v>2016</v>
      </c>
      <c r="J165" s="66" t="s">
        <v>735</v>
      </c>
      <c r="K165" s="3" t="s">
        <v>77</v>
      </c>
      <c r="L165" s="11" t="s">
        <v>78</v>
      </c>
      <c r="M165" s="13">
        <v>116000</v>
      </c>
      <c r="N165" s="11" t="s">
        <v>682</v>
      </c>
      <c r="O165" s="11" t="s">
        <v>90</v>
      </c>
      <c r="P165" s="11" t="s">
        <v>94</v>
      </c>
      <c r="Q165" s="11" t="s">
        <v>87</v>
      </c>
      <c r="R165" s="26">
        <v>42583</v>
      </c>
      <c r="S165" s="26">
        <v>42612</v>
      </c>
      <c r="T165" s="14" t="s">
        <v>79</v>
      </c>
      <c r="U165" s="14" t="s">
        <v>80</v>
      </c>
      <c r="V165" s="3" t="s">
        <v>102</v>
      </c>
      <c r="W165" s="14" t="s">
        <v>103</v>
      </c>
      <c r="X165" s="3" t="s">
        <v>89</v>
      </c>
      <c r="Y165" s="10" t="s">
        <v>136</v>
      </c>
      <c r="Z165" s="22" t="s">
        <v>252</v>
      </c>
      <c r="AA165" s="22" t="s">
        <v>252</v>
      </c>
      <c r="AB165" s="22" t="s">
        <v>252</v>
      </c>
      <c r="AC165" s="10" t="s">
        <v>683</v>
      </c>
      <c r="AD165" s="15" t="s">
        <v>137</v>
      </c>
      <c r="AE165" s="16" t="s">
        <v>104</v>
      </c>
      <c r="AF165" s="23" t="s">
        <v>253</v>
      </c>
      <c r="AG165" s="11" t="s">
        <v>255</v>
      </c>
      <c r="AH165" s="11" t="s">
        <v>81</v>
      </c>
      <c r="AI165" s="11" t="s">
        <v>81</v>
      </c>
      <c r="AJ165" s="11" t="s">
        <v>106</v>
      </c>
      <c r="AK165" s="17">
        <f t="shared" si="58"/>
        <v>116000</v>
      </c>
      <c r="AL165" s="17">
        <f t="shared" si="63"/>
        <v>116000</v>
      </c>
      <c r="AM165" s="17">
        <v>116000</v>
      </c>
      <c r="AN165" s="3" t="s">
        <v>95</v>
      </c>
      <c r="AO165" s="25">
        <v>28484043.84</v>
      </c>
      <c r="AP165" s="30" t="s">
        <v>252</v>
      </c>
      <c r="AQ165" s="18">
        <f t="shared" si="64"/>
        <v>116000</v>
      </c>
      <c r="AR165" s="27">
        <f t="shared" si="65"/>
        <v>42583</v>
      </c>
      <c r="AS165" s="20" t="str">
        <f t="shared" si="59"/>
        <v>SA/CDS/S/110/2016</v>
      </c>
      <c r="AT165" s="10" t="str">
        <f t="shared" si="66"/>
        <v>Difución de las Actividades, Programas y Campañas del H. Ayuntamiento de Morelia durante el mes de Agosto</v>
      </c>
      <c r="AU165" s="93" t="s">
        <v>746</v>
      </c>
      <c r="AV165" s="10" t="s">
        <v>91</v>
      </c>
      <c r="AW165" s="21">
        <f t="shared" si="60"/>
        <v>116000</v>
      </c>
      <c r="AX165" s="21">
        <f t="shared" si="61"/>
        <v>116000</v>
      </c>
      <c r="AY165" s="27">
        <f t="shared" si="70"/>
        <v>42583</v>
      </c>
      <c r="AZ165" s="27">
        <f t="shared" si="70"/>
        <v>42612</v>
      </c>
      <c r="BA165" s="20" t="s">
        <v>684</v>
      </c>
    </row>
    <row r="166" spans="2:53" s="12" customFormat="1" ht="123.75" x14ac:dyDescent="0.2">
      <c r="B166" s="67">
        <v>2016</v>
      </c>
      <c r="C166" s="10" t="s">
        <v>623</v>
      </c>
      <c r="D166" s="10" t="s">
        <v>100</v>
      </c>
      <c r="E166" s="10" t="s">
        <v>100</v>
      </c>
      <c r="F166" s="10" t="s">
        <v>254</v>
      </c>
      <c r="G166" s="10" t="s">
        <v>86</v>
      </c>
      <c r="H166" s="10" t="s">
        <v>101</v>
      </c>
      <c r="I166" s="66">
        <v>2016</v>
      </c>
      <c r="J166" s="66" t="s">
        <v>735</v>
      </c>
      <c r="K166" s="3" t="s">
        <v>77</v>
      </c>
      <c r="L166" s="11" t="s">
        <v>78</v>
      </c>
      <c r="M166" s="13">
        <v>35000</v>
      </c>
      <c r="N166" s="11" t="s">
        <v>686</v>
      </c>
      <c r="O166" s="11" t="s">
        <v>90</v>
      </c>
      <c r="P166" s="11" t="s">
        <v>94</v>
      </c>
      <c r="Q166" s="11" t="s">
        <v>87</v>
      </c>
      <c r="R166" s="26">
        <v>42583</v>
      </c>
      <c r="S166" s="26">
        <v>42612</v>
      </c>
      <c r="T166" s="14" t="s">
        <v>79</v>
      </c>
      <c r="U166" s="14" t="s">
        <v>80</v>
      </c>
      <c r="V166" s="3" t="s">
        <v>102</v>
      </c>
      <c r="W166" s="14" t="s">
        <v>103</v>
      </c>
      <c r="X166" s="3" t="s">
        <v>89</v>
      </c>
      <c r="Y166" s="10" t="s">
        <v>498</v>
      </c>
      <c r="Z166" s="22" t="s">
        <v>252</v>
      </c>
      <c r="AA166" s="22" t="s">
        <v>252</v>
      </c>
      <c r="AB166" s="22" t="s">
        <v>252</v>
      </c>
      <c r="AC166" s="10" t="str">
        <f t="shared" ref="AC166" si="71">Y166</f>
        <v>Grupo Acir S.A de C.V</v>
      </c>
      <c r="AD166" s="32" t="s">
        <v>251</v>
      </c>
      <c r="AE166" s="16" t="s">
        <v>104</v>
      </c>
      <c r="AF166" s="23" t="s">
        <v>253</v>
      </c>
      <c r="AG166" s="11" t="s">
        <v>255</v>
      </c>
      <c r="AH166" s="11" t="s">
        <v>81</v>
      </c>
      <c r="AI166" s="11" t="s">
        <v>81</v>
      </c>
      <c r="AJ166" s="11" t="s">
        <v>106</v>
      </c>
      <c r="AK166" s="17">
        <f t="shared" si="58"/>
        <v>35000</v>
      </c>
      <c r="AL166" s="17">
        <f t="shared" si="63"/>
        <v>35000</v>
      </c>
      <c r="AM166" s="17">
        <v>35000</v>
      </c>
      <c r="AN166" s="3" t="s">
        <v>95</v>
      </c>
      <c r="AO166" s="25">
        <v>28484043.84</v>
      </c>
      <c r="AP166" s="30" t="s">
        <v>252</v>
      </c>
      <c r="AQ166" s="18">
        <f t="shared" si="64"/>
        <v>35000</v>
      </c>
      <c r="AR166" s="27">
        <f t="shared" si="65"/>
        <v>42583</v>
      </c>
      <c r="AS166" s="20" t="str">
        <f t="shared" si="59"/>
        <v>SA/CDS/S/120/2016</v>
      </c>
      <c r="AT166" s="10" t="str">
        <f t="shared" si="66"/>
        <v>Difución de las Actividades, Programas y Campañas del H. Ayuntamiento de Morelia durante el mes de Agosto</v>
      </c>
      <c r="AU166" s="93" t="s">
        <v>746</v>
      </c>
      <c r="AV166" s="10" t="s">
        <v>91</v>
      </c>
      <c r="AW166" s="21">
        <f t="shared" si="60"/>
        <v>35000</v>
      </c>
      <c r="AX166" s="21">
        <f t="shared" si="61"/>
        <v>35000</v>
      </c>
      <c r="AY166" s="27">
        <f t="shared" si="70"/>
        <v>42583</v>
      </c>
      <c r="AZ166" s="27">
        <f t="shared" si="70"/>
        <v>42612</v>
      </c>
      <c r="BA166" s="20" t="s">
        <v>687</v>
      </c>
    </row>
    <row r="167" spans="2:53" ht="123.75" hidden="1" x14ac:dyDescent="0.2">
      <c r="B167" s="67">
        <v>2016</v>
      </c>
      <c r="C167" s="10" t="s">
        <v>623</v>
      </c>
      <c r="D167" s="10" t="s">
        <v>100</v>
      </c>
      <c r="E167" s="10" t="s">
        <v>100</v>
      </c>
      <c r="F167" s="10" t="s">
        <v>254</v>
      </c>
      <c r="G167" s="10" t="s">
        <v>86</v>
      </c>
      <c r="H167" s="10" t="s">
        <v>101</v>
      </c>
      <c r="I167" s="66">
        <v>2016</v>
      </c>
      <c r="J167" s="66" t="s">
        <v>92</v>
      </c>
      <c r="K167" s="3" t="s">
        <v>77</v>
      </c>
      <c r="L167" s="11" t="s">
        <v>78</v>
      </c>
      <c r="M167" s="13">
        <v>290000</v>
      </c>
      <c r="N167" s="11" t="s">
        <v>688</v>
      </c>
      <c r="O167" s="11" t="s">
        <v>90</v>
      </c>
      <c r="P167" s="11" t="s">
        <v>94</v>
      </c>
      <c r="Q167" s="11" t="s">
        <v>87</v>
      </c>
      <c r="R167" s="26">
        <v>42370</v>
      </c>
      <c r="S167" s="26">
        <v>42735</v>
      </c>
      <c r="T167" s="14" t="s">
        <v>79</v>
      </c>
      <c r="U167" s="14" t="s">
        <v>80</v>
      </c>
      <c r="V167" s="3" t="s">
        <v>102</v>
      </c>
      <c r="W167" s="14" t="s">
        <v>103</v>
      </c>
      <c r="X167" s="3" t="s">
        <v>89</v>
      </c>
      <c r="Y167" s="10" t="s">
        <v>230</v>
      </c>
      <c r="Z167" s="22" t="s">
        <v>252</v>
      </c>
      <c r="AA167" s="22" t="s">
        <v>252</v>
      </c>
      <c r="AB167" s="22" t="s">
        <v>252</v>
      </c>
      <c r="AC167" s="10" t="s">
        <v>689</v>
      </c>
      <c r="AD167" s="32" t="s">
        <v>231</v>
      </c>
      <c r="AE167" s="16" t="s">
        <v>104</v>
      </c>
      <c r="AF167" s="23" t="s">
        <v>253</v>
      </c>
      <c r="AG167" s="11" t="s">
        <v>255</v>
      </c>
      <c r="AH167" s="11" t="s">
        <v>81</v>
      </c>
      <c r="AI167" s="11" t="s">
        <v>81</v>
      </c>
      <c r="AJ167" s="11" t="s">
        <v>106</v>
      </c>
      <c r="AK167" s="17">
        <f t="shared" si="58"/>
        <v>290000</v>
      </c>
      <c r="AL167" s="17">
        <f t="shared" si="63"/>
        <v>290000</v>
      </c>
      <c r="AM167" s="17">
        <v>290000</v>
      </c>
      <c r="AN167" s="3" t="s">
        <v>95</v>
      </c>
      <c r="AO167" s="25">
        <v>28484043.84</v>
      </c>
      <c r="AP167" s="30" t="s">
        <v>252</v>
      </c>
      <c r="AQ167" s="18">
        <f t="shared" si="64"/>
        <v>290000</v>
      </c>
      <c r="AR167" s="27">
        <f t="shared" si="65"/>
        <v>42370</v>
      </c>
      <c r="AS167" s="20" t="str">
        <f t="shared" si="59"/>
        <v>SA/CDS/S/108/2016</v>
      </c>
      <c r="AT167" s="10" t="str">
        <f t="shared" si="66"/>
        <v>Difución de las Actividades, Programas y Campañas del H. Ayuntamiento de Morelia durante el mes de Agosto</v>
      </c>
      <c r="AU167" s="24"/>
      <c r="AV167" s="10" t="s">
        <v>91</v>
      </c>
      <c r="AW167" s="21">
        <f t="shared" si="60"/>
        <v>290000</v>
      </c>
      <c r="AX167" s="21">
        <f t="shared" si="61"/>
        <v>290000</v>
      </c>
      <c r="AY167" s="27">
        <f t="shared" si="70"/>
        <v>42370</v>
      </c>
      <c r="AZ167" s="27">
        <f t="shared" si="70"/>
        <v>42735</v>
      </c>
      <c r="BA167" s="20" t="s">
        <v>690</v>
      </c>
    </row>
    <row r="168" spans="2:53" s="12" customFormat="1" ht="123.75" x14ac:dyDescent="0.2">
      <c r="B168" s="67">
        <v>2016</v>
      </c>
      <c r="C168" s="10" t="s">
        <v>623</v>
      </c>
      <c r="D168" s="10" t="s">
        <v>100</v>
      </c>
      <c r="E168" s="10" t="s">
        <v>100</v>
      </c>
      <c r="F168" s="10" t="s">
        <v>254</v>
      </c>
      <c r="G168" s="10" t="s">
        <v>86</v>
      </c>
      <c r="H168" s="10" t="s">
        <v>101</v>
      </c>
      <c r="I168" s="66">
        <v>2016</v>
      </c>
      <c r="J168" s="66" t="s">
        <v>735</v>
      </c>
      <c r="K168" s="3" t="s">
        <v>77</v>
      </c>
      <c r="L168" s="11" t="s">
        <v>78</v>
      </c>
      <c r="M168" s="13">
        <v>29000</v>
      </c>
      <c r="N168" s="11" t="s">
        <v>691</v>
      </c>
      <c r="O168" s="11" t="s">
        <v>90</v>
      </c>
      <c r="P168" s="11" t="s">
        <v>94</v>
      </c>
      <c r="Q168" s="11" t="s">
        <v>87</v>
      </c>
      <c r="R168" s="26">
        <v>42583</v>
      </c>
      <c r="S168" s="26">
        <v>42612</v>
      </c>
      <c r="T168" s="14" t="s">
        <v>79</v>
      </c>
      <c r="U168" s="14" t="s">
        <v>80</v>
      </c>
      <c r="V168" s="3" t="s">
        <v>102</v>
      </c>
      <c r="W168" s="14" t="s">
        <v>103</v>
      </c>
      <c r="X168" s="3" t="s">
        <v>89</v>
      </c>
      <c r="Y168" s="10" t="s">
        <v>555</v>
      </c>
      <c r="Z168" s="22" t="s">
        <v>252</v>
      </c>
      <c r="AA168" s="22" t="s">
        <v>252</v>
      </c>
      <c r="AB168" s="22" t="s">
        <v>252</v>
      </c>
      <c r="AC168" s="10" t="s">
        <v>692</v>
      </c>
      <c r="AD168" s="32" t="s">
        <v>556</v>
      </c>
      <c r="AE168" s="16" t="s">
        <v>104</v>
      </c>
      <c r="AF168" s="23" t="s">
        <v>253</v>
      </c>
      <c r="AG168" s="11" t="s">
        <v>255</v>
      </c>
      <c r="AH168" s="11" t="s">
        <v>81</v>
      </c>
      <c r="AI168" s="11" t="s">
        <v>81</v>
      </c>
      <c r="AJ168" s="11" t="s">
        <v>106</v>
      </c>
      <c r="AK168" s="17">
        <f t="shared" si="58"/>
        <v>29000</v>
      </c>
      <c r="AL168" s="17">
        <f t="shared" si="63"/>
        <v>29000</v>
      </c>
      <c r="AM168" s="17">
        <v>29000</v>
      </c>
      <c r="AN168" s="3" t="s">
        <v>95</v>
      </c>
      <c r="AO168" s="25">
        <v>28484043.84</v>
      </c>
      <c r="AP168" s="30" t="s">
        <v>252</v>
      </c>
      <c r="AQ168" s="18">
        <f t="shared" si="64"/>
        <v>29000</v>
      </c>
      <c r="AR168" s="27">
        <f t="shared" si="65"/>
        <v>42583</v>
      </c>
      <c r="AS168" s="20" t="str">
        <f t="shared" si="59"/>
        <v>SA/CDS/S/105/2016</v>
      </c>
      <c r="AT168" s="10" t="str">
        <f t="shared" si="66"/>
        <v>Difución de las Actividades, Programas y Campañas del H. Ayuntamiento de Morelia durante el mes de Agosto</v>
      </c>
      <c r="AU168" s="93" t="s">
        <v>746</v>
      </c>
      <c r="AV168" s="10" t="s">
        <v>91</v>
      </c>
      <c r="AW168" s="21">
        <f t="shared" si="60"/>
        <v>29000</v>
      </c>
      <c r="AX168" s="21">
        <f t="shared" si="61"/>
        <v>29000</v>
      </c>
      <c r="AY168" s="27">
        <f t="shared" si="70"/>
        <v>42583</v>
      </c>
      <c r="AZ168" s="27">
        <f t="shared" si="70"/>
        <v>42612</v>
      </c>
      <c r="BA168" s="20">
        <v>11</v>
      </c>
    </row>
    <row r="169" spans="2:53" s="12" customFormat="1" ht="123.75" x14ac:dyDescent="0.2">
      <c r="B169" s="67">
        <v>2016</v>
      </c>
      <c r="C169" s="10" t="s">
        <v>623</v>
      </c>
      <c r="D169" s="10" t="s">
        <v>100</v>
      </c>
      <c r="E169" s="10" t="s">
        <v>100</v>
      </c>
      <c r="F169" s="10" t="s">
        <v>254</v>
      </c>
      <c r="G169" s="10" t="s">
        <v>86</v>
      </c>
      <c r="H169" s="10" t="s">
        <v>101</v>
      </c>
      <c r="I169" s="66">
        <v>2016</v>
      </c>
      <c r="J169" s="66" t="s">
        <v>735</v>
      </c>
      <c r="K169" s="3" t="s">
        <v>77</v>
      </c>
      <c r="L169" s="11" t="s">
        <v>78</v>
      </c>
      <c r="M169" s="13">
        <v>240000</v>
      </c>
      <c r="N169" s="11" t="s">
        <v>695</v>
      </c>
      <c r="O169" s="11" t="s">
        <v>90</v>
      </c>
      <c r="P169" s="11" t="s">
        <v>94</v>
      </c>
      <c r="Q169" s="11" t="s">
        <v>87</v>
      </c>
      <c r="R169" s="26">
        <v>42583</v>
      </c>
      <c r="S169" s="26">
        <v>42612</v>
      </c>
      <c r="T169" s="14" t="s">
        <v>79</v>
      </c>
      <c r="U169" s="14" t="s">
        <v>80</v>
      </c>
      <c r="V169" s="3" t="s">
        <v>102</v>
      </c>
      <c r="W169" s="14" t="s">
        <v>103</v>
      </c>
      <c r="X169" s="3" t="s">
        <v>89</v>
      </c>
      <c r="Y169" s="10" t="s">
        <v>108</v>
      </c>
      <c r="Z169" s="22" t="s">
        <v>252</v>
      </c>
      <c r="AA169" s="22" t="s">
        <v>252</v>
      </c>
      <c r="AB169" s="22" t="s">
        <v>252</v>
      </c>
      <c r="AC169" s="10" t="str">
        <f t="shared" ref="AC169" si="72">Y169</f>
        <v>Medio Entertainment S.A de C.V</v>
      </c>
      <c r="AD169" s="32" t="s">
        <v>107</v>
      </c>
      <c r="AE169" s="16" t="s">
        <v>104</v>
      </c>
      <c r="AF169" s="23" t="s">
        <v>253</v>
      </c>
      <c r="AG169" s="11" t="s">
        <v>255</v>
      </c>
      <c r="AH169" s="3" t="s">
        <v>81</v>
      </c>
      <c r="AI169" s="3" t="s">
        <v>696</v>
      </c>
      <c r="AJ169" s="3" t="s">
        <v>106</v>
      </c>
      <c r="AK169" s="17">
        <f t="shared" si="58"/>
        <v>240000</v>
      </c>
      <c r="AL169" s="17">
        <f t="shared" si="63"/>
        <v>240000</v>
      </c>
      <c r="AM169" s="17">
        <v>240000</v>
      </c>
      <c r="AN169" s="3" t="s">
        <v>95</v>
      </c>
      <c r="AO169" s="25">
        <v>28484043.84</v>
      </c>
      <c r="AP169" s="30" t="s">
        <v>252</v>
      </c>
      <c r="AQ169" s="18">
        <f t="shared" si="64"/>
        <v>240000</v>
      </c>
      <c r="AR169" s="27">
        <f t="shared" si="65"/>
        <v>42583</v>
      </c>
      <c r="AS169" s="20" t="str">
        <f t="shared" si="59"/>
        <v>SA/CDS/S/111/2016</v>
      </c>
      <c r="AT169" s="10" t="str">
        <f t="shared" si="66"/>
        <v>Difución de las Actividades, Programas y Campañas del H. Ayuntamiento de Morelia durante el mes de Agosto</v>
      </c>
      <c r="AU169" s="93" t="s">
        <v>746</v>
      </c>
      <c r="AV169" s="10" t="s">
        <v>91</v>
      </c>
      <c r="AW169" s="21">
        <f t="shared" si="60"/>
        <v>240000</v>
      </c>
      <c r="AX169" s="21">
        <f t="shared" si="61"/>
        <v>240000</v>
      </c>
      <c r="AY169" s="27">
        <f t="shared" si="70"/>
        <v>42583</v>
      </c>
      <c r="AZ169" s="27">
        <f t="shared" si="70"/>
        <v>42612</v>
      </c>
      <c r="BA169" s="20" t="s">
        <v>109</v>
      </c>
    </row>
    <row r="170" spans="2:53" ht="147.75" customHeight="1" x14ac:dyDescent="0.2">
      <c r="B170" s="67">
        <v>2016</v>
      </c>
      <c r="C170" s="10" t="s">
        <v>741</v>
      </c>
      <c r="D170" s="10" t="s">
        <v>741</v>
      </c>
      <c r="E170" s="10" t="s">
        <v>741</v>
      </c>
      <c r="F170" s="10" t="s">
        <v>741</v>
      </c>
      <c r="G170" s="10" t="s">
        <v>741</v>
      </c>
      <c r="H170" s="10" t="s">
        <v>741</v>
      </c>
      <c r="I170" s="69">
        <v>2016</v>
      </c>
      <c r="J170" s="66" t="s">
        <v>738</v>
      </c>
      <c r="K170" s="10" t="s">
        <v>741</v>
      </c>
      <c r="L170" s="10" t="s">
        <v>741</v>
      </c>
      <c r="M170" s="10" t="s">
        <v>741</v>
      </c>
      <c r="N170" s="10" t="s">
        <v>741</v>
      </c>
      <c r="O170" s="10" t="s">
        <v>741</v>
      </c>
      <c r="P170" s="10" t="s">
        <v>741</v>
      </c>
      <c r="Q170" s="10" t="s">
        <v>741</v>
      </c>
      <c r="R170" s="10" t="s">
        <v>741</v>
      </c>
      <c r="S170" s="10" t="s">
        <v>741</v>
      </c>
      <c r="T170" s="10" t="s">
        <v>741</v>
      </c>
      <c r="U170" s="10" t="s">
        <v>741</v>
      </c>
      <c r="V170" s="10" t="s">
        <v>741</v>
      </c>
      <c r="W170" s="10" t="s">
        <v>741</v>
      </c>
      <c r="X170" s="10" t="s">
        <v>741</v>
      </c>
      <c r="Y170" s="10" t="s">
        <v>741</v>
      </c>
      <c r="Z170" s="10" t="s">
        <v>741</v>
      </c>
      <c r="AA170" s="10" t="s">
        <v>741</v>
      </c>
      <c r="AB170" s="10" t="s">
        <v>741</v>
      </c>
      <c r="AC170" s="10" t="s">
        <v>741</v>
      </c>
      <c r="AD170" s="10" t="s">
        <v>741</v>
      </c>
      <c r="AE170" s="10" t="s">
        <v>741</v>
      </c>
      <c r="AF170" s="10" t="s">
        <v>741</v>
      </c>
      <c r="AG170" s="10" t="s">
        <v>741</v>
      </c>
      <c r="AH170" s="10" t="s">
        <v>741</v>
      </c>
      <c r="AI170" s="10" t="s">
        <v>741</v>
      </c>
      <c r="AJ170" s="10" t="s">
        <v>741</v>
      </c>
      <c r="AK170" s="10" t="s">
        <v>741</v>
      </c>
      <c r="AL170" s="10" t="s">
        <v>741</v>
      </c>
      <c r="AM170" s="10" t="s">
        <v>741</v>
      </c>
      <c r="AN170" s="10" t="s">
        <v>741</v>
      </c>
      <c r="AO170" s="10" t="s">
        <v>741</v>
      </c>
      <c r="AP170" s="10" t="s">
        <v>741</v>
      </c>
      <c r="AQ170" s="10" t="s">
        <v>741</v>
      </c>
      <c r="AR170" s="10" t="s">
        <v>741</v>
      </c>
      <c r="AS170" s="10" t="s">
        <v>741</v>
      </c>
      <c r="AT170" s="10" t="s">
        <v>741</v>
      </c>
      <c r="AU170" s="10" t="s">
        <v>741</v>
      </c>
      <c r="AV170" s="10" t="s">
        <v>741</v>
      </c>
      <c r="AW170" s="10" t="s">
        <v>741</v>
      </c>
      <c r="AX170" s="10" t="s">
        <v>741</v>
      </c>
      <c r="AY170" s="27" t="s">
        <v>741</v>
      </c>
      <c r="AZ170" s="27" t="s">
        <v>741</v>
      </c>
      <c r="BA170" s="27" t="s">
        <v>741</v>
      </c>
    </row>
    <row r="171" spans="2:53" s="12" customFormat="1" ht="145.5" customHeight="1" x14ac:dyDescent="0.2">
      <c r="B171" s="67">
        <v>2016</v>
      </c>
      <c r="C171" s="10" t="s">
        <v>741</v>
      </c>
      <c r="D171" s="10" t="s">
        <v>741</v>
      </c>
      <c r="E171" s="10" t="s">
        <v>741</v>
      </c>
      <c r="F171" s="10" t="s">
        <v>741</v>
      </c>
      <c r="G171" s="10" t="s">
        <v>741</v>
      </c>
      <c r="H171" s="10" t="s">
        <v>741</v>
      </c>
      <c r="I171" s="69">
        <v>2016</v>
      </c>
      <c r="J171" s="66" t="s">
        <v>736</v>
      </c>
      <c r="K171" s="10" t="s">
        <v>741</v>
      </c>
      <c r="L171" s="10" t="s">
        <v>741</v>
      </c>
      <c r="M171" s="10" t="s">
        <v>741</v>
      </c>
      <c r="N171" s="10" t="s">
        <v>741</v>
      </c>
      <c r="O171" s="10" t="s">
        <v>741</v>
      </c>
      <c r="P171" s="10" t="s">
        <v>741</v>
      </c>
      <c r="Q171" s="10" t="s">
        <v>741</v>
      </c>
      <c r="R171" s="10" t="s">
        <v>741</v>
      </c>
      <c r="S171" s="10" t="s">
        <v>741</v>
      </c>
      <c r="T171" s="10" t="s">
        <v>741</v>
      </c>
      <c r="U171" s="10" t="s">
        <v>741</v>
      </c>
      <c r="V171" s="10" t="s">
        <v>741</v>
      </c>
      <c r="W171" s="10" t="s">
        <v>741</v>
      </c>
      <c r="X171" s="10" t="s">
        <v>741</v>
      </c>
      <c r="Y171" s="10" t="s">
        <v>741</v>
      </c>
      <c r="Z171" s="10" t="s">
        <v>741</v>
      </c>
      <c r="AA171" s="10" t="s">
        <v>741</v>
      </c>
      <c r="AB171" s="10" t="s">
        <v>741</v>
      </c>
      <c r="AC171" s="10" t="s">
        <v>741</v>
      </c>
      <c r="AD171" s="10" t="s">
        <v>741</v>
      </c>
      <c r="AE171" s="10" t="s">
        <v>741</v>
      </c>
      <c r="AF171" s="10" t="s">
        <v>741</v>
      </c>
      <c r="AG171" s="10" t="s">
        <v>741</v>
      </c>
      <c r="AH171" s="10" t="s">
        <v>741</v>
      </c>
      <c r="AI171" s="10" t="s">
        <v>741</v>
      </c>
      <c r="AJ171" s="10" t="s">
        <v>741</v>
      </c>
      <c r="AK171" s="10" t="s">
        <v>741</v>
      </c>
      <c r="AL171" s="10" t="s">
        <v>741</v>
      </c>
      <c r="AM171" s="10" t="s">
        <v>741</v>
      </c>
      <c r="AN171" s="10" t="s">
        <v>741</v>
      </c>
      <c r="AO171" s="10" t="s">
        <v>741</v>
      </c>
      <c r="AP171" s="10" t="s">
        <v>741</v>
      </c>
      <c r="AQ171" s="10" t="s">
        <v>741</v>
      </c>
      <c r="AR171" s="10" t="s">
        <v>741</v>
      </c>
      <c r="AS171" s="10" t="s">
        <v>741</v>
      </c>
      <c r="AT171" s="10" t="s">
        <v>741</v>
      </c>
      <c r="AU171" s="10" t="s">
        <v>741</v>
      </c>
      <c r="AV171" s="10" t="s">
        <v>741</v>
      </c>
      <c r="AW171" s="10" t="s">
        <v>741</v>
      </c>
      <c r="AX171" s="10" t="s">
        <v>741</v>
      </c>
      <c r="AY171" s="27" t="s">
        <v>741</v>
      </c>
      <c r="AZ171" s="27" t="s">
        <v>741</v>
      </c>
      <c r="BA171" s="27" t="s">
        <v>741</v>
      </c>
    </row>
    <row r="172" spans="2:53" ht="168.75" x14ac:dyDescent="0.2">
      <c r="B172" s="67">
        <v>2015</v>
      </c>
      <c r="C172" s="10" t="s">
        <v>749</v>
      </c>
      <c r="D172" s="10" t="s">
        <v>749</v>
      </c>
      <c r="E172" s="10" t="s">
        <v>749</v>
      </c>
      <c r="F172" s="10" t="s">
        <v>749</v>
      </c>
      <c r="G172" s="10" t="s">
        <v>749</v>
      </c>
      <c r="H172" s="10" t="s">
        <v>749</v>
      </c>
      <c r="I172" s="69">
        <v>2015</v>
      </c>
      <c r="J172" s="66" t="s">
        <v>737</v>
      </c>
      <c r="K172" s="10" t="s">
        <v>749</v>
      </c>
      <c r="L172" s="10" t="s">
        <v>749</v>
      </c>
      <c r="M172" s="10" t="s">
        <v>749</v>
      </c>
      <c r="N172" s="10" t="s">
        <v>749</v>
      </c>
      <c r="O172" s="10" t="s">
        <v>749</v>
      </c>
      <c r="P172" s="10" t="s">
        <v>749</v>
      </c>
      <c r="Q172" s="10" t="s">
        <v>749</v>
      </c>
      <c r="R172" s="10" t="s">
        <v>749</v>
      </c>
      <c r="S172" s="10" t="s">
        <v>749</v>
      </c>
      <c r="T172" s="10" t="s">
        <v>749</v>
      </c>
      <c r="U172" s="10" t="s">
        <v>749</v>
      </c>
      <c r="V172" s="10" t="s">
        <v>749</v>
      </c>
      <c r="W172" s="10" t="s">
        <v>749</v>
      </c>
      <c r="X172" s="10" t="s">
        <v>749</v>
      </c>
      <c r="Y172" s="10" t="s">
        <v>749</v>
      </c>
      <c r="Z172" s="10" t="s">
        <v>749</v>
      </c>
      <c r="AA172" s="10" t="s">
        <v>749</v>
      </c>
      <c r="AB172" s="10" t="s">
        <v>749</v>
      </c>
      <c r="AC172" s="10" t="s">
        <v>749</v>
      </c>
      <c r="AD172" s="10" t="s">
        <v>749</v>
      </c>
      <c r="AE172" s="10" t="s">
        <v>749</v>
      </c>
      <c r="AF172" s="10" t="s">
        <v>749</v>
      </c>
      <c r="AG172" s="10" t="s">
        <v>749</v>
      </c>
      <c r="AH172" s="10" t="s">
        <v>749</v>
      </c>
      <c r="AI172" s="10" t="s">
        <v>749</v>
      </c>
      <c r="AJ172" s="10" t="s">
        <v>749</v>
      </c>
      <c r="AK172" s="10" t="s">
        <v>749</v>
      </c>
      <c r="AL172" s="10" t="s">
        <v>749</v>
      </c>
      <c r="AM172" s="10" t="s">
        <v>749</v>
      </c>
      <c r="AN172" s="10" t="s">
        <v>749</v>
      </c>
      <c r="AO172" s="10" t="s">
        <v>749</v>
      </c>
      <c r="AP172" s="10" t="s">
        <v>749</v>
      </c>
      <c r="AQ172" s="10" t="s">
        <v>749</v>
      </c>
      <c r="AR172" s="10" t="s">
        <v>749</v>
      </c>
      <c r="AS172" s="10" t="s">
        <v>749</v>
      </c>
      <c r="AT172" s="10" t="s">
        <v>749</v>
      </c>
      <c r="AU172" s="10" t="s">
        <v>749</v>
      </c>
      <c r="AV172" s="10" t="s">
        <v>749</v>
      </c>
      <c r="AW172" s="10" t="s">
        <v>749</v>
      </c>
      <c r="AX172" s="10" t="s">
        <v>749</v>
      </c>
      <c r="AY172" s="27" t="s">
        <v>749</v>
      </c>
      <c r="AZ172" s="27" t="s">
        <v>749</v>
      </c>
      <c r="BA172" s="27" t="s">
        <v>749</v>
      </c>
    </row>
    <row r="173" spans="2:53" ht="168.75" x14ac:dyDescent="0.2">
      <c r="B173" s="67">
        <v>2015</v>
      </c>
      <c r="C173" s="10" t="s">
        <v>749</v>
      </c>
      <c r="D173" s="10" t="s">
        <v>749</v>
      </c>
      <c r="E173" s="10" t="s">
        <v>749</v>
      </c>
      <c r="F173" s="10" t="s">
        <v>749</v>
      </c>
      <c r="G173" s="10" t="s">
        <v>749</v>
      </c>
      <c r="H173" s="10" t="s">
        <v>749</v>
      </c>
      <c r="I173" s="69">
        <v>2015</v>
      </c>
      <c r="J173" s="66" t="s">
        <v>735</v>
      </c>
      <c r="K173" s="10" t="s">
        <v>749</v>
      </c>
      <c r="L173" s="10" t="s">
        <v>749</v>
      </c>
      <c r="M173" s="10" t="s">
        <v>749</v>
      </c>
      <c r="N173" s="10" t="s">
        <v>749</v>
      </c>
      <c r="O173" s="10" t="s">
        <v>749</v>
      </c>
      <c r="P173" s="10" t="s">
        <v>749</v>
      </c>
      <c r="Q173" s="10" t="s">
        <v>749</v>
      </c>
      <c r="R173" s="10" t="s">
        <v>749</v>
      </c>
      <c r="S173" s="10" t="s">
        <v>749</v>
      </c>
      <c r="T173" s="10" t="s">
        <v>749</v>
      </c>
      <c r="U173" s="10" t="s">
        <v>749</v>
      </c>
      <c r="V173" s="10" t="s">
        <v>749</v>
      </c>
      <c r="W173" s="10" t="s">
        <v>749</v>
      </c>
      <c r="X173" s="10" t="s">
        <v>749</v>
      </c>
      <c r="Y173" s="10" t="s">
        <v>749</v>
      </c>
      <c r="Z173" s="10" t="s">
        <v>749</v>
      </c>
      <c r="AA173" s="10" t="s">
        <v>749</v>
      </c>
      <c r="AB173" s="10" t="s">
        <v>749</v>
      </c>
      <c r="AC173" s="10" t="s">
        <v>749</v>
      </c>
      <c r="AD173" s="10" t="s">
        <v>749</v>
      </c>
      <c r="AE173" s="10" t="s">
        <v>749</v>
      </c>
      <c r="AF173" s="10" t="s">
        <v>749</v>
      </c>
      <c r="AG173" s="10" t="s">
        <v>749</v>
      </c>
      <c r="AH173" s="10" t="s">
        <v>749</v>
      </c>
      <c r="AI173" s="10" t="s">
        <v>749</v>
      </c>
      <c r="AJ173" s="10" t="s">
        <v>749</v>
      </c>
      <c r="AK173" s="10" t="s">
        <v>749</v>
      </c>
      <c r="AL173" s="10" t="s">
        <v>749</v>
      </c>
      <c r="AM173" s="10" t="s">
        <v>749</v>
      </c>
      <c r="AN173" s="10" t="s">
        <v>749</v>
      </c>
      <c r="AO173" s="10" t="s">
        <v>749</v>
      </c>
      <c r="AP173" s="10" t="s">
        <v>749</v>
      </c>
      <c r="AQ173" s="10" t="s">
        <v>749</v>
      </c>
      <c r="AR173" s="10" t="s">
        <v>749</v>
      </c>
      <c r="AS173" s="10" t="s">
        <v>749</v>
      </c>
      <c r="AT173" s="10" t="s">
        <v>749</v>
      </c>
      <c r="AU173" s="10" t="s">
        <v>749</v>
      </c>
      <c r="AV173" s="10" t="s">
        <v>749</v>
      </c>
      <c r="AW173" s="10" t="s">
        <v>749</v>
      </c>
      <c r="AX173" s="10" t="s">
        <v>749</v>
      </c>
      <c r="AY173" s="27" t="s">
        <v>749</v>
      </c>
      <c r="AZ173" s="27" t="s">
        <v>749</v>
      </c>
      <c r="BA173" s="27" t="s">
        <v>749</v>
      </c>
    </row>
    <row r="174" spans="2:53" ht="168.75" x14ac:dyDescent="0.2">
      <c r="B174" s="67">
        <v>2015</v>
      </c>
      <c r="C174" s="10" t="s">
        <v>749</v>
      </c>
      <c r="D174" s="10" t="s">
        <v>749</v>
      </c>
      <c r="E174" s="10" t="s">
        <v>749</v>
      </c>
      <c r="F174" s="10" t="s">
        <v>749</v>
      </c>
      <c r="G174" s="10" t="s">
        <v>749</v>
      </c>
      <c r="H174" s="10" t="s">
        <v>749</v>
      </c>
      <c r="I174" s="69">
        <v>2015</v>
      </c>
      <c r="J174" s="66" t="s">
        <v>738</v>
      </c>
      <c r="K174" s="10" t="s">
        <v>749</v>
      </c>
      <c r="L174" s="10" t="s">
        <v>749</v>
      </c>
      <c r="M174" s="10" t="s">
        <v>749</v>
      </c>
      <c r="N174" s="10" t="s">
        <v>749</v>
      </c>
      <c r="O174" s="10" t="s">
        <v>749</v>
      </c>
      <c r="P174" s="10" t="s">
        <v>749</v>
      </c>
      <c r="Q174" s="10" t="s">
        <v>749</v>
      </c>
      <c r="R174" s="10" t="s">
        <v>749</v>
      </c>
      <c r="S174" s="10" t="s">
        <v>749</v>
      </c>
      <c r="T174" s="10" t="s">
        <v>749</v>
      </c>
      <c r="U174" s="10" t="s">
        <v>749</v>
      </c>
      <c r="V174" s="10" t="s">
        <v>749</v>
      </c>
      <c r="W174" s="10" t="s">
        <v>749</v>
      </c>
      <c r="X174" s="10" t="s">
        <v>749</v>
      </c>
      <c r="Y174" s="10" t="s">
        <v>749</v>
      </c>
      <c r="Z174" s="10" t="s">
        <v>749</v>
      </c>
      <c r="AA174" s="10" t="s">
        <v>749</v>
      </c>
      <c r="AB174" s="10" t="s">
        <v>749</v>
      </c>
      <c r="AC174" s="10" t="s">
        <v>749</v>
      </c>
      <c r="AD174" s="10" t="s">
        <v>749</v>
      </c>
      <c r="AE174" s="10" t="s">
        <v>749</v>
      </c>
      <c r="AF174" s="10" t="s">
        <v>749</v>
      </c>
      <c r="AG174" s="10" t="s">
        <v>749</v>
      </c>
      <c r="AH174" s="10" t="s">
        <v>749</v>
      </c>
      <c r="AI174" s="10" t="s">
        <v>749</v>
      </c>
      <c r="AJ174" s="10" t="s">
        <v>749</v>
      </c>
      <c r="AK174" s="10" t="s">
        <v>749</v>
      </c>
      <c r="AL174" s="10" t="s">
        <v>749</v>
      </c>
      <c r="AM174" s="10" t="s">
        <v>749</v>
      </c>
      <c r="AN174" s="10" t="s">
        <v>749</v>
      </c>
      <c r="AO174" s="10" t="s">
        <v>749</v>
      </c>
      <c r="AP174" s="10" t="s">
        <v>749</v>
      </c>
      <c r="AQ174" s="10" t="s">
        <v>749</v>
      </c>
      <c r="AR174" s="10" t="s">
        <v>749</v>
      </c>
      <c r="AS174" s="10" t="s">
        <v>749</v>
      </c>
      <c r="AT174" s="10" t="s">
        <v>749</v>
      </c>
      <c r="AU174" s="10" t="s">
        <v>749</v>
      </c>
      <c r="AV174" s="10" t="s">
        <v>749</v>
      </c>
      <c r="AW174" s="10" t="s">
        <v>749</v>
      </c>
      <c r="AX174" s="10" t="s">
        <v>749</v>
      </c>
      <c r="AY174" s="27" t="s">
        <v>749</v>
      </c>
      <c r="AZ174" s="27" t="s">
        <v>749</v>
      </c>
      <c r="BA174" s="27" t="s">
        <v>749</v>
      </c>
    </row>
    <row r="175" spans="2:53" ht="168.75" x14ac:dyDescent="0.2">
      <c r="B175" s="67">
        <v>2015</v>
      </c>
      <c r="C175" s="10" t="s">
        <v>749</v>
      </c>
      <c r="D175" s="10" t="s">
        <v>749</v>
      </c>
      <c r="E175" s="10" t="s">
        <v>749</v>
      </c>
      <c r="F175" s="10" t="s">
        <v>749</v>
      </c>
      <c r="G175" s="10" t="s">
        <v>749</v>
      </c>
      <c r="H175" s="10" t="s">
        <v>749</v>
      </c>
      <c r="I175" s="69">
        <v>2015</v>
      </c>
      <c r="J175" s="66" t="s">
        <v>736</v>
      </c>
      <c r="K175" s="10" t="s">
        <v>749</v>
      </c>
      <c r="L175" s="10" t="s">
        <v>749</v>
      </c>
      <c r="M175" s="10" t="s">
        <v>749</v>
      </c>
      <c r="N175" s="10" t="s">
        <v>749</v>
      </c>
      <c r="O175" s="10" t="s">
        <v>749</v>
      </c>
      <c r="P175" s="10" t="s">
        <v>749</v>
      </c>
      <c r="Q175" s="10" t="s">
        <v>749</v>
      </c>
      <c r="R175" s="10" t="s">
        <v>749</v>
      </c>
      <c r="S175" s="10" t="s">
        <v>749</v>
      </c>
      <c r="T175" s="10" t="s">
        <v>749</v>
      </c>
      <c r="U175" s="10" t="s">
        <v>749</v>
      </c>
      <c r="V175" s="10" t="s">
        <v>749</v>
      </c>
      <c r="W175" s="10" t="s">
        <v>749</v>
      </c>
      <c r="X175" s="10" t="s">
        <v>749</v>
      </c>
      <c r="Y175" s="10" t="s">
        <v>749</v>
      </c>
      <c r="Z175" s="10" t="s">
        <v>749</v>
      </c>
      <c r="AA175" s="10" t="s">
        <v>749</v>
      </c>
      <c r="AB175" s="10" t="s">
        <v>749</v>
      </c>
      <c r="AC175" s="10" t="s">
        <v>749</v>
      </c>
      <c r="AD175" s="10" t="s">
        <v>749</v>
      </c>
      <c r="AE175" s="10" t="s">
        <v>749</v>
      </c>
      <c r="AF175" s="10" t="s">
        <v>749</v>
      </c>
      <c r="AG175" s="10" t="s">
        <v>749</v>
      </c>
      <c r="AH175" s="10" t="s">
        <v>749</v>
      </c>
      <c r="AI175" s="10" t="s">
        <v>749</v>
      </c>
      <c r="AJ175" s="10" t="s">
        <v>749</v>
      </c>
      <c r="AK175" s="10" t="s">
        <v>749</v>
      </c>
      <c r="AL175" s="10" t="s">
        <v>749</v>
      </c>
      <c r="AM175" s="10" t="s">
        <v>749</v>
      </c>
      <c r="AN175" s="10" t="s">
        <v>749</v>
      </c>
      <c r="AO175" s="10" t="s">
        <v>749</v>
      </c>
      <c r="AP175" s="10" t="s">
        <v>749</v>
      </c>
      <c r="AQ175" s="10" t="s">
        <v>749</v>
      </c>
      <c r="AR175" s="10" t="s">
        <v>749</v>
      </c>
      <c r="AS175" s="10" t="s">
        <v>749</v>
      </c>
      <c r="AT175" s="10" t="s">
        <v>749</v>
      </c>
      <c r="AU175" s="10" t="s">
        <v>749</v>
      </c>
      <c r="AV175" s="10" t="s">
        <v>749</v>
      </c>
      <c r="AW175" s="10" t="s">
        <v>749</v>
      </c>
      <c r="AX175" s="10" t="s">
        <v>749</v>
      </c>
      <c r="AY175" s="27" t="s">
        <v>749</v>
      </c>
      <c r="AZ175" s="27" t="s">
        <v>749</v>
      </c>
      <c r="BA175" s="27" t="s">
        <v>749</v>
      </c>
    </row>
    <row r="177" spans="3:13" ht="32.25" customHeight="1" thickBot="1" x14ac:dyDescent="0.3">
      <c r="C177" s="100" t="s">
        <v>82</v>
      </c>
      <c r="D177" s="101"/>
      <c r="E177" s="102"/>
      <c r="F177" s="103" t="s">
        <v>83</v>
      </c>
      <c r="G177" s="101"/>
      <c r="H177" s="101"/>
      <c r="I177" s="101"/>
      <c r="J177" s="103" t="s">
        <v>742</v>
      </c>
      <c r="K177" s="101"/>
      <c r="L177" s="101"/>
      <c r="M177" s="101"/>
    </row>
    <row r="178" spans="3:13" ht="41.25" customHeight="1" thickBot="1" x14ac:dyDescent="0.3">
      <c r="C178" s="104">
        <v>43018</v>
      </c>
      <c r="D178" s="105"/>
      <c r="E178" s="105"/>
      <c r="F178" s="105" t="s">
        <v>99</v>
      </c>
      <c r="G178" s="105"/>
      <c r="H178" s="105"/>
      <c r="I178" s="105"/>
      <c r="J178" s="106" t="s">
        <v>750</v>
      </c>
      <c r="K178" s="107"/>
      <c r="L178" s="107"/>
      <c r="M178" s="108"/>
    </row>
    <row r="179" spans="3:13" x14ac:dyDescent="0.25">
      <c r="C179"/>
      <c r="D179"/>
      <c r="E179"/>
      <c r="F179"/>
      <c r="G179"/>
      <c r="H179"/>
      <c r="I179"/>
      <c r="J179"/>
      <c r="K179"/>
      <c r="L179"/>
      <c r="M179"/>
    </row>
    <row r="180" spans="3:13" x14ac:dyDescent="0.25">
      <c r="C180"/>
      <c r="D180"/>
      <c r="E180"/>
      <c r="F180"/>
      <c r="G180"/>
      <c r="H180"/>
      <c r="I180"/>
      <c r="J180"/>
      <c r="K180"/>
      <c r="L180"/>
      <c r="M180"/>
    </row>
    <row r="181" spans="3:13" ht="40.5" customHeight="1" thickBot="1" x14ac:dyDescent="0.3">
      <c r="C181" s="94" t="s">
        <v>85</v>
      </c>
      <c r="D181" s="95"/>
      <c r="E181" s="92"/>
      <c r="F181" s="96" t="s">
        <v>743</v>
      </c>
      <c r="G181" s="97"/>
      <c r="H181" s="92"/>
      <c r="I181" s="92"/>
      <c r="J181"/>
      <c r="K181"/>
      <c r="L181" s="92"/>
      <c r="M181"/>
    </row>
    <row r="182" spans="3:13" ht="32.25" customHeight="1" thickBot="1" x14ac:dyDescent="0.3">
      <c r="C182" s="98">
        <v>43080</v>
      </c>
      <c r="D182" s="99"/>
      <c r="E182" s="92"/>
      <c r="F182" s="98" t="s">
        <v>744</v>
      </c>
      <c r="G182" s="99"/>
      <c r="H182" s="92"/>
      <c r="I182" s="92"/>
      <c r="J182"/>
      <c r="K182"/>
      <c r="L182" s="92"/>
      <c r="M182"/>
    </row>
  </sheetData>
  <mergeCells count="75">
    <mergeCell ref="L12:L13"/>
    <mergeCell ref="M12:M13"/>
    <mergeCell ref="X12:X13"/>
    <mergeCell ref="B10:C10"/>
    <mergeCell ref="F10:G10"/>
    <mergeCell ref="I11:S11"/>
    <mergeCell ref="I12:I13"/>
    <mergeCell ref="J12:J13"/>
    <mergeCell ref="C12:C13"/>
    <mergeCell ref="D12:D13"/>
    <mergeCell ref="N12:N13"/>
    <mergeCell ref="P12:P13"/>
    <mergeCell ref="Q12:Q13"/>
    <mergeCell ref="R12:R13"/>
    <mergeCell ref="S12:S13"/>
    <mergeCell ref="B12:B13"/>
    <mergeCell ref="AZ12:AZ13"/>
    <mergeCell ref="AC12:AC13"/>
    <mergeCell ref="Z12:AB12"/>
    <mergeCell ref="B4:BA4"/>
    <mergeCell ref="B5:BA6"/>
    <mergeCell ref="I9:Q9"/>
    <mergeCell ref="I8:Q8"/>
    <mergeCell ref="G12:G13"/>
    <mergeCell ref="AR12:AR13"/>
    <mergeCell ref="AS12:AS13"/>
    <mergeCell ref="AT12:AT13"/>
    <mergeCell ref="AU12:AU13"/>
    <mergeCell ref="AV12:AV13"/>
    <mergeCell ref="O12:O13"/>
    <mergeCell ref="H12:H13"/>
    <mergeCell ref="K12:K13"/>
    <mergeCell ref="AQ12:AQ13"/>
    <mergeCell ref="Y12:Y13"/>
    <mergeCell ref="AW12:AW13"/>
    <mergeCell ref="AX12:AX13"/>
    <mergeCell ref="AY12:AY13"/>
    <mergeCell ref="F12:F13"/>
    <mergeCell ref="AR11:BA11"/>
    <mergeCell ref="AO12:AO13"/>
    <mergeCell ref="AM12:AM13"/>
    <mergeCell ref="AD12:AD13"/>
    <mergeCell ref="AE12:AE13"/>
    <mergeCell ref="AF12:AF13"/>
    <mergeCell ref="AG12:AG13"/>
    <mergeCell ref="AH12:AH13"/>
    <mergeCell ref="AI12:AI13"/>
    <mergeCell ref="AJ12:AJ13"/>
    <mergeCell ref="AK12:AK13"/>
    <mergeCell ref="AL12:AL13"/>
    <mergeCell ref="AN12:AN13"/>
    <mergeCell ref="BA12:BA13"/>
    <mergeCell ref="AP12:AP13"/>
    <mergeCell ref="J177:M177"/>
    <mergeCell ref="C178:E178"/>
    <mergeCell ref="F178:I178"/>
    <mergeCell ref="J178:M178"/>
    <mergeCell ref="B1:BA1"/>
    <mergeCell ref="B2:BA3"/>
    <mergeCell ref="B11:E11"/>
    <mergeCell ref="F11:H11"/>
    <mergeCell ref="T11:X11"/>
    <mergeCell ref="Y11:AG11"/>
    <mergeCell ref="AH11:AQ11"/>
    <mergeCell ref="T12:T13"/>
    <mergeCell ref="U12:U13"/>
    <mergeCell ref="V12:V13"/>
    <mergeCell ref="W12:W13"/>
    <mergeCell ref="E12:E13"/>
    <mergeCell ref="C181:D181"/>
    <mergeCell ref="F181:G181"/>
    <mergeCell ref="C182:D182"/>
    <mergeCell ref="F182:G182"/>
    <mergeCell ref="C177:E177"/>
    <mergeCell ref="F177:I177"/>
  </mergeCells>
  <hyperlinks>
    <hyperlink ref="AU152" r:id="rId1"/>
    <hyperlink ref="AU153" r:id="rId2"/>
    <hyperlink ref="AU154" r:id="rId3"/>
    <hyperlink ref="AU155" r:id="rId4"/>
    <hyperlink ref="AU156" r:id="rId5"/>
    <hyperlink ref="AU157" r:id="rId6"/>
    <hyperlink ref="AU158" r:id="rId7"/>
    <hyperlink ref="AU160" r:id="rId8"/>
    <hyperlink ref="AU161" r:id="rId9"/>
    <hyperlink ref="AU162" r:id="rId10"/>
    <hyperlink ref="AU163" r:id="rId11"/>
    <hyperlink ref="AU164" r:id="rId12"/>
    <hyperlink ref="AU165" r:id="rId13"/>
    <hyperlink ref="AU166" r:id="rId14"/>
    <hyperlink ref="AU168" r:id="rId15"/>
    <hyperlink ref="AU169" r:id="rId16"/>
    <hyperlink ref="AU159" r:id="rId17"/>
    <hyperlink ref="AU151" r:id="rId18"/>
    <hyperlink ref="AU150" r:id="rId19"/>
    <hyperlink ref="AU115" r:id="rId20"/>
    <hyperlink ref="AU114" r:id="rId21"/>
    <hyperlink ref="AU113" r:id="rId22"/>
    <hyperlink ref="AU119" r:id="rId23"/>
    <hyperlink ref="AU118" r:id="rId24"/>
    <hyperlink ref="AU117" r:id="rId25"/>
    <hyperlink ref="AU116" r:id="rId26"/>
    <hyperlink ref="AU128" r:id="rId27"/>
    <hyperlink ref="AU127" r:id="rId28"/>
    <hyperlink ref="AU126" r:id="rId29"/>
    <hyperlink ref="AU129" r:id="rId30"/>
    <hyperlink ref="AU133" r:id="rId31"/>
    <hyperlink ref="AU132" r:id="rId32"/>
    <hyperlink ref="AU131" r:id="rId33"/>
    <hyperlink ref="AU130" r:id="rId34"/>
    <hyperlink ref="AU134" r:id="rId35"/>
    <hyperlink ref="AU138" r:id="rId36"/>
    <hyperlink ref="AU137" r:id="rId37"/>
    <hyperlink ref="AU136" r:id="rId38"/>
    <hyperlink ref="AU135" r:id="rId39"/>
    <hyperlink ref="AU139" r:id="rId40"/>
    <hyperlink ref="AU143" r:id="rId41"/>
    <hyperlink ref="AU142" r:id="rId42"/>
    <hyperlink ref="AU141" r:id="rId43"/>
    <hyperlink ref="AU140" r:id="rId44"/>
    <hyperlink ref="AU144" r:id="rId45"/>
    <hyperlink ref="AU148" r:id="rId46"/>
    <hyperlink ref="AU147" r:id="rId47"/>
    <hyperlink ref="AU146" r:id="rId48"/>
    <hyperlink ref="AU145" r:id="rId49"/>
    <hyperlink ref="AU125" r:id="rId50"/>
    <hyperlink ref="AU124" r:id="rId51"/>
    <hyperlink ref="AU123" r:id="rId52"/>
    <hyperlink ref="AU122" r:id="rId53"/>
    <hyperlink ref="AU121" r:id="rId54"/>
    <hyperlink ref="AU120" r:id="rId55"/>
    <hyperlink ref="AU20" r:id="rId56"/>
    <hyperlink ref="AU19" r:id="rId57"/>
    <hyperlink ref="AU18" r:id="rId58"/>
    <hyperlink ref="AU17" r:id="rId59"/>
    <hyperlink ref="AU15" r:id="rId60"/>
    <hyperlink ref="AU14" r:id="rId61"/>
    <hyperlink ref="AU27" r:id="rId62"/>
    <hyperlink ref="AU26" r:id="rId63"/>
    <hyperlink ref="AU25" r:id="rId64"/>
    <hyperlink ref="AU24" r:id="rId65"/>
    <hyperlink ref="AU23" r:id="rId66"/>
    <hyperlink ref="AU22" r:id="rId67"/>
    <hyperlink ref="AU21" r:id="rId68"/>
    <hyperlink ref="AU34" r:id="rId69"/>
    <hyperlink ref="AU33" r:id="rId70"/>
    <hyperlink ref="AU32" r:id="rId71"/>
    <hyperlink ref="AU31" r:id="rId72"/>
    <hyperlink ref="AU30" r:id="rId73"/>
    <hyperlink ref="AU29" r:id="rId74"/>
    <hyperlink ref="AU28" r:id="rId75"/>
    <hyperlink ref="AU41" r:id="rId76"/>
    <hyperlink ref="AU40" r:id="rId77"/>
    <hyperlink ref="AU39" r:id="rId78"/>
    <hyperlink ref="AU38" r:id="rId79"/>
    <hyperlink ref="AU37" r:id="rId80"/>
    <hyperlink ref="AU36" r:id="rId81"/>
    <hyperlink ref="AU35" r:id="rId82"/>
    <hyperlink ref="AU48" r:id="rId83"/>
    <hyperlink ref="AU47" r:id="rId84"/>
    <hyperlink ref="AU46" r:id="rId85"/>
    <hyperlink ref="AU45" r:id="rId86"/>
    <hyperlink ref="AU44" r:id="rId87"/>
    <hyperlink ref="AU43" r:id="rId88"/>
    <hyperlink ref="AU42" r:id="rId89"/>
    <hyperlink ref="AU55" r:id="rId90"/>
    <hyperlink ref="AU54" r:id="rId91"/>
    <hyperlink ref="AU53" r:id="rId92"/>
    <hyperlink ref="AU52" r:id="rId93"/>
    <hyperlink ref="AU51" r:id="rId94"/>
    <hyperlink ref="AU50" r:id="rId95"/>
    <hyperlink ref="AU49" r:id="rId96"/>
    <hyperlink ref="AU62" r:id="rId97"/>
    <hyperlink ref="AU61" r:id="rId98"/>
    <hyperlink ref="AU60" r:id="rId99"/>
    <hyperlink ref="AU59" r:id="rId100"/>
    <hyperlink ref="AU58" r:id="rId101"/>
    <hyperlink ref="AU57" r:id="rId102"/>
    <hyperlink ref="AU56" r:id="rId103"/>
    <hyperlink ref="AU69" r:id="rId104"/>
    <hyperlink ref="AU68" r:id="rId105"/>
    <hyperlink ref="AU67" r:id="rId106"/>
    <hyperlink ref="AU66" r:id="rId107"/>
    <hyperlink ref="AU65" r:id="rId108"/>
    <hyperlink ref="AU64" r:id="rId109"/>
    <hyperlink ref="AU63" r:id="rId110"/>
    <hyperlink ref="AU76" r:id="rId111"/>
    <hyperlink ref="AU75" r:id="rId112"/>
    <hyperlink ref="AU74" r:id="rId113"/>
    <hyperlink ref="AU73" r:id="rId114"/>
    <hyperlink ref="AU72" r:id="rId115"/>
    <hyperlink ref="AU71" r:id="rId116"/>
    <hyperlink ref="AU70" r:id="rId117"/>
    <hyperlink ref="AU80" r:id="rId118"/>
    <hyperlink ref="AU79" r:id="rId119"/>
    <hyperlink ref="AU78" r:id="rId120"/>
    <hyperlink ref="AU77" r:id="rId121"/>
    <hyperlink ref="AU87" r:id="rId122"/>
    <hyperlink ref="AU86" r:id="rId123"/>
    <hyperlink ref="AU85" r:id="rId124"/>
    <hyperlink ref="AU84" r:id="rId125"/>
    <hyperlink ref="AU83" r:id="rId126"/>
    <hyperlink ref="AU82" r:id="rId127"/>
    <hyperlink ref="AU81" r:id="rId128"/>
    <hyperlink ref="AU94" r:id="rId129"/>
    <hyperlink ref="AU93" r:id="rId130"/>
    <hyperlink ref="AU92" r:id="rId131"/>
    <hyperlink ref="AU91" r:id="rId132"/>
    <hyperlink ref="AU90" r:id="rId133"/>
    <hyperlink ref="AU89" r:id="rId134"/>
    <hyperlink ref="AU88" r:id="rId135"/>
    <hyperlink ref="AU98" r:id="rId136"/>
    <hyperlink ref="AU97" r:id="rId137"/>
    <hyperlink ref="AU96" r:id="rId138"/>
    <hyperlink ref="AU95" r:id="rId139"/>
    <hyperlink ref="AU105" r:id="rId140"/>
    <hyperlink ref="AU104" r:id="rId141"/>
    <hyperlink ref="AU103" r:id="rId142"/>
    <hyperlink ref="AU102" r:id="rId143"/>
    <hyperlink ref="AU101" r:id="rId144"/>
    <hyperlink ref="AU100" r:id="rId145"/>
    <hyperlink ref="AU99" r:id="rId146"/>
    <hyperlink ref="AU112" r:id="rId147"/>
    <hyperlink ref="AU111" r:id="rId148"/>
    <hyperlink ref="AU110" r:id="rId149"/>
    <hyperlink ref="AU109" r:id="rId150"/>
    <hyperlink ref="AU108" r:id="rId151"/>
    <hyperlink ref="AU107" r:id="rId152"/>
    <hyperlink ref="AU106" r:id="rId153"/>
    <hyperlink ref="AU16" r:id="rId154"/>
  </hyperlinks>
  <pageMargins left="0.7" right="0.7" top="0.75" bottom="0.75" header="0.3" footer="0.3"/>
  <pageSetup paperSize="5" scale="18" fitToHeight="0" orientation="landscape" horizontalDpi="4294967295" verticalDpi="4294967295" r:id="rId155"/>
  <drawing r:id="rId156"/>
  <legacyDrawing r:id="rId1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74"/>
  <sheetViews>
    <sheetView workbookViewId="0">
      <selection activeCell="D181" sqref="D181"/>
    </sheetView>
  </sheetViews>
  <sheetFormatPr baseColWidth="10" defaultRowHeight="15.75" x14ac:dyDescent="0.25"/>
  <cols>
    <col min="2" max="2" width="15.140625" style="90" customWidth="1"/>
    <col min="3" max="3" width="14.28515625" customWidth="1"/>
    <col min="4" max="4" width="15.5703125" customWidth="1"/>
    <col min="5" max="5" width="16" customWidth="1"/>
    <col min="6" max="6" width="15.5703125" customWidth="1"/>
    <col min="7" max="7" width="27.42578125" customWidth="1"/>
    <col min="8" max="8" width="20.5703125" customWidth="1"/>
    <col min="9" max="9" width="15.5703125" customWidth="1"/>
    <col min="10" max="10" width="15.42578125" customWidth="1"/>
    <col min="11" max="11" width="16.140625" customWidth="1"/>
    <col min="12" max="12" width="14.5703125" customWidth="1"/>
    <col min="13" max="13" width="16.5703125" customWidth="1"/>
    <col min="14" max="14" width="15.28515625" customWidth="1"/>
    <col min="15" max="15" width="15.7109375" customWidth="1"/>
    <col min="16" max="16" width="18.140625" customWidth="1"/>
    <col min="17" max="17" width="15.42578125" customWidth="1"/>
    <col min="18" max="18" width="14" customWidth="1"/>
    <col min="19" max="19" width="17" customWidth="1"/>
    <col min="20" max="20" width="17.42578125" customWidth="1"/>
    <col min="21" max="21" width="19.7109375" customWidth="1"/>
    <col min="22" max="22" width="16" customWidth="1"/>
    <col min="23" max="23" width="14.140625" customWidth="1"/>
    <col min="24" max="24" width="15.42578125" customWidth="1"/>
    <col min="25" max="25" width="14.28515625" customWidth="1"/>
    <col min="26" max="26" width="15.42578125" customWidth="1"/>
    <col min="27" max="27" width="22.28515625" customWidth="1"/>
  </cols>
  <sheetData>
    <row r="1" spans="1:27" ht="77.25" customHeight="1" x14ac:dyDescent="0.25">
      <c r="A1" s="109" t="s">
        <v>730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row>
    <row r="2" spans="1:27" ht="15" x14ac:dyDescent="0.25">
      <c r="A2" s="5"/>
      <c r="B2" s="118" t="s">
        <v>728</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row>
    <row r="3" spans="1:27" ht="22.5" customHeight="1" x14ac:dyDescent="0.25">
      <c r="A3" s="5"/>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1:27" x14ac:dyDescent="0.25">
      <c r="A4" s="5"/>
      <c r="B4" s="64"/>
      <c r="C4" s="5"/>
      <c r="D4" s="5"/>
      <c r="E4" s="5"/>
      <c r="F4" s="5"/>
      <c r="G4" s="5"/>
      <c r="H4" s="5"/>
      <c r="I4" s="64"/>
      <c r="J4" s="64"/>
      <c r="K4" s="5"/>
      <c r="L4" s="5"/>
      <c r="M4" s="5"/>
      <c r="N4" s="5"/>
      <c r="O4" s="5"/>
      <c r="P4" s="5"/>
      <c r="Q4" s="5"/>
      <c r="R4" s="5"/>
      <c r="S4" s="5"/>
      <c r="T4" s="5"/>
      <c r="U4" s="5"/>
      <c r="V4" s="5"/>
      <c r="W4" s="5"/>
      <c r="X4" s="5"/>
      <c r="Y4" s="5"/>
      <c r="Z4" s="5"/>
      <c r="AA4" s="5"/>
    </row>
    <row r="5" spans="1:27" x14ac:dyDescent="0.25">
      <c r="A5" s="5"/>
      <c r="B5" s="65"/>
      <c r="C5" s="59"/>
      <c r="D5" s="59"/>
      <c r="E5" s="59"/>
      <c r="F5" s="122" t="s">
        <v>1</v>
      </c>
      <c r="G5" s="110"/>
      <c r="H5" s="110"/>
      <c r="I5" s="110"/>
      <c r="J5" s="110"/>
      <c r="K5" s="110"/>
      <c r="L5" s="110"/>
      <c r="M5" s="110"/>
      <c r="N5" s="123"/>
      <c r="O5" s="5"/>
      <c r="P5" s="5"/>
      <c r="Q5" s="5"/>
      <c r="R5" s="5"/>
      <c r="S5" s="5"/>
      <c r="T5" s="5"/>
      <c r="U5" s="5"/>
      <c r="V5" s="57"/>
      <c r="W5" s="57"/>
      <c r="X5" s="57"/>
      <c r="Y5" s="57"/>
      <c r="Z5" s="57"/>
      <c r="AA5" s="57"/>
    </row>
    <row r="6" spans="1:27" x14ac:dyDescent="0.25">
      <c r="A6" s="5"/>
      <c r="B6" s="65"/>
      <c r="C6" s="59"/>
      <c r="D6" s="59"/>
      <c r="E6" s="59"/>
      <c r="F6" s="146" t="s">
        <v>729</v>
      </c>
      <c r="G6" s="147"/>
      <c r="H6" s="147"/>
      <c r="I6" s="147"/>
      <c r="J6" s="147"/>
      <c r="K6" s="147"/>
      <c r="L6" s="147"/>
      <c r="M6" s="147"/>
      <c r="N6" s="148"/>
      <c r="O6" s="5"/>
      <c r="P6" s="5"/>
      <c r="Q6" s="5"/>
      <c r="R6" s="5"/>
      <c r="S6" s="5"/>
      <c r="T6" s="5"/>
      <c r="U6" s="5"/>
      <c r="V6" s="58"/>
      <c r="W6" s="58"/>
      <c r="X6" s="58"/>
      <c r="Y6" s="58"/>
      <c r="Z6" s="58"/>
      <c r="AA6" s="58"/>
    </row>
    <row r="7" spans="1:27" ht="16.5" thickBot="1" x14ac:dyDescent="0.3"/>
    <row r="8" spans="1:27" ht="24" thickBot="1" x14ac:dyDescent="0.4">
      <c r="A8" s="126" t="s">
        <v>734</v>
      </c>
      <c r="B8" s="127"/>
      <c r="C8" s="5"/>
      <c r="D8" s="5"/>
      <c r="E8" s="5"/>
      <c r="F8" s="5"/>
      <c r="G8" s="5"/>
      <c r="H8" s="5"/>
      <c r="I8" s="5"/>
      <c r="J8" s="5"/>
      <c r="K8" s="5"/>
      <c r="L8" s="5"/>
      <c r="M8" s="5"/>
      <c r="N8" s="5"/>
      <c r="O8" s="5"/>
      <c r="P8" s="5"/>
      <c r="Q8" s="5"/>
      <c r="R8" s="5"/>
      <c r="S8" s="5"/>
      <c r="T8" s="5"/>
      <c r="U8" s="5"/>
      <c r="V8" s="5"/>
      <c r="W8" s="5"/>
      <c r="X8" s="5"/>
      <c r="Y8" s="5"/>
      <c r="Z8" s="5"/>
      <c r="AA8" s="5"/>
    </row>
    <row r="9" spans="1:27" ht="48.75" customHeight="1" thickBot="1" x14ac:dyDescent="0.3">
      <c r="A9" s="111" t="s">
        <v>9</v>
      </c>
      <c r="B9" s="111"/>
      <c r="C9" s="112"/>
      <c r="D9" s="112"/>
      <c r="E9" s="112"/>
      <c r="F9" s="112"/>
      <c r="G9" s="112"/>
      <c r="H9" s="112"/>
      <c r="I9" s="112" t="s">
        <v>9</v>
      </c>
      <c r="J9" s="112"/>
      <c r="K9" s="112"/>
      <c r="L9" s="112"/>
      <c r="M9" s="112"/>
      <c r="N9" s="112"/>
      <c r="O9" s="112"/>
      <c r="P9" s="112"/>
      <c r="Q9" s="128" t="s">
        <v>9</v>
      </c>
      <c r="R9" s="129"/>
      <c r="S9" s="129"/>
      <c r="T9" s="129"/>
      <c r="U9" s="129"/>
      <c r="V9" s="129"/>
      <c r="W9" s="129"/>
      <c r="X9" s="129"/>
      <c r="Y9" s="129"/>
      <c r="Z9" s="129"/>
      <c r="AA9" s="137"/>
    </row>
    <row r="10" spans="1:27" ht="56.25" customHeight="1" thickBot="1" x14ac:dyDescent="0.3">
      <c r="A10" s="113" t="s">
        <v>58</v>
      </c>
      <c r="B10" s="151" t="s">
        <v>59</v>
      </c>
      <c r="C10" s="113" t="s">
        <v>60</v>
      </c>
      <c r="D10" s="113" t="s">
        <v>61</v>
      </c>
      <c r="E10" s="113" t="s">
        <v>62</v>
      </c>
      <c r="F10" s="113" t="s">
        <v>63</v>
      </c>
      <c r="G10" s="139" t="s">
        <v>64</v>
      </c>
      <c r="H10" s="113" t="s">
        <v>65</v>
      </c>
      <c r="I10" s="113" t="s">
        <v>66</v>
      </c>
      <c r="J10" s="113" t="s">
        <v>22</v>
      </c>
      <c r="K10" s="116" t="s">
        <v>23</v>
      </c>
      <c r="L10" s="128" t="s">
        <v>5</v>
      </c>
      <c r="M10" s="129"/>
      <c r="N10" s="129"/>
      <c r="O10" s="129"/>
      <c r="P10" s="130"/>
      <c r="Q10" s="116" t="s">
        <v>67</v>
      </c>
      <c r="R10" s="116" t="s">
        <v>68</v>
      </c>
      <c r="S10" s="113" t="s">
        <v>37</v>
      </c>
      <c r="T10" s="113" t="s">
        <v>69</v>
      </c>
      <c r="U10" s="113" t="s">
        <v>70</v>
      </c>
      <c r="V10" s="113" t="s">
        <v>71</v>
      </c>
      <c r="W10" s="113" t="s">
        <v>72</v>
      </c>
      <c r="X10" s="113" t="s">
        <v>45</v>
      </c>
      <c r="Y10" s="113" t="s">
        <v>47</v>
      </c>
      <c r="Z10" s="113" t="s">
        <v>73</v>
      </c>
      <c r="AA10" s="113" t="s">
        <v>258</v>
      </c>
    </row>
    <row r="11" spans="1:27" ht="60" customHeight="1" thickBot="1" x14ac:dyDescent="0.3">
      <c r="A11" s="113"/>
      <c r="B11" s="151"/>
      <c r="C11" s="113"/>
      <c r="D11" s="113"/>
      <c r="E11" s="136"/>
      <c r="F11" s="136"/>
      <c r="G11" s="136"/>
      <c r="H11" s="136"/>
      <c r="I11" s="136"/>
      <c r="J11" s="136"/>
      <c r="K11" s="138"/>
      <c r="L11" s="8" t="s">
        <v>26</v>
      </c>
      <c r="M11" s="8" t="s">
        <v>27</v>
      </c>
      <c r="N11" s="9" t="s">
        <v>28</v>
      </c>
      <c r="O11" s="8" t="s">
        <v>29</v>
      </c>
      <c r="P11" s="8" t="s">
        <v>30</v>
      </c>
      <c r="Q11" s="138"/>
      <c r="R11" s="138"/>
      <c r="S11" s="136"/>
      <c r="T11" s="136"/>
      <c r="U11" s="136"/>
      <c r="V11" s="136"/>
      <c r="W11" s="136"/>
      <c r="X11" s="136"/>
      <c r="Y11" s="136"/>
      <c r="Z11" s="136"/>
      <c r="AA11" s="136"/>
    </row>
    <row r="12" spans="1:27" ht="84.75" customHeight="1" x14ac:dyDescent="0.25">
      <c r="A12" s="69">
        <v>2017</v>
      </c>
      <c r="B12" s="68" t="s">
        <v>735</v>
      </c>
      <c r="C12" s="10" t="s">
        <v>93</v>
      </c>
      <c r="D12" s="16" t="s">
        <v>257</v>
      </c>
      <c r="E12" s="20" t="s">
        <v>105</v>
      </c>
      <c r="F12" s="20" t="s">
        <v>195</v>
      </c>
      <c r="G12" s="20" t="str">
        <f>F23a_F23b_Trimestres17_16_15!AJ16</f>
        <v>Servicios de difusión de mensajes en radio, para dar a conocer a la ciudadania de Morelia en general, las acciones, actividades, programas y campañas realizadas por el H. Ayuntamiento de Morelia en favor de los morelianos.</v>
      </c>
      <c r="H12" s="20" t="str">
        <f>F23a_F23b_Trimestres17_16_15!N16</f>
        <v>TMMEJ/COT/DCS/050/2017</v>
      </c>
      <c r="I12" s="20" t="str">
        <f>F23a_F23b_Trimestres17_16_15!O16</f>
        <v>Tesoreria Municipal</v>
      </c>
      <c r="J12" s="20" t="s">
        <v>94</v>
      </c>
      <c r="K12" s="20" t="s">
        <v>87</v>
      </c>
      <c r="L12" s="20" t="s">
        <v>96</v>
      </c>
      <c r="M12" s="20" t="s">
        <v>87</v>
      </c>
      <c r="N12" s="20" t="s">
        <v>97</v>
      </c>
      <c r="O12" s="20" t="s">
        <v>88</v>
      </c>
      <c r="P12" s="20" t="s">
        <v>98</v>
      </c>
      <c r="Q12" s="20" t="str">
        <f>F23a_F23b_Trimestres17_16_15!Y16</f>
        <v>Corporación Morelia Multimedia S.A de C.V</v>
      </c>
      <c r="R12" s="20" t="str">
        <f t="shared" ref="R12:R43" si="0">Q12</f>
        <v>Corporación Morelia Multimedia S.A de C.V</v>
      </c>
      <c r="S12" s="11" t="str">
        <f>F23a_F23b_Trimestres17_16_15!AG16</f>
        <v>Amplia Cobertura Mediatica en el Municipio</v>
      </c>
      <c r="T12" s="16" t="str">
        <f t="shared" ref="T12:T43" si="1">D12</f>
        <v>Sin Competencia del Municipio</v>
      </c>
      <c r="U12" s="20" t="s">
        <v>99</v>
      </c>
      <c r="V12" s="27">
        <f>F23a_F23b_Trimestres17_16_15!R16</f>
        <v>43009</v>
      </c>
      <c r="W12" s="27">
        <f>F23a_F23b_Trimestres17_16_15!S16</f>
        <v>43100</v>
      </c>
      <c r="X12" s="21">
        <f>F23a_F23b_Trimestres17_16_15!M16</f>
        <v>180000</v>
      </c>
      <c r="Y12" s="21">
        <f>F23a_F23b_Trimestres17_16_15!AM16</f>
        <v>0</v>
      </c>
      <c r="Z12" s="16" t="str">
        <f>F23a_F23b_Trimestres17_16_15!BA16</f>
        <v>ND</v>
      </c>
      <c r="AA12" s="10" t="s">
        <v>282</v>
      </c>
    </row>
    <row r="13" spans="1:27" ht="116.25" customHeight="1" x14ac:dyDescent="0.25">
      <c r="A13" s="69">
        <v>2017</v>
      </c>
      <c r="B13" s="68" t="s">
        <v>735</v>
      </c>
      <c r="C13" s="10" t="s">
        <v>93</v>
      </c>
      <c r="D13" s="16" t="s">
        <v>257</v>
      </c>
      <c r="E13" s="20" t="s">
        <v>139</v>
      </c>
      <c r="F13" s="20" t="s">
        <v>140</v>
      </c>
      <c r="G13" s="20" t="str">
        <f>F23a_F23b_Trimestres17_16_15!AJ19</f>
        <v>Servicios de Divulgación de los proyectos y avances de las diferentes Actividades que realiza el H. Ayuntamiento de Morelia</v>
      </c>
      <c r="H13" s="20" t="str">
        <f>F23a_F23b_Trimestres17_16_15!N19</f>
        <v>SA/DCS/S/59/2017</v>
      </c>
      <c r="I13" s="20" t="str">
        <f>F23a_F23b_Trimestres17_16_15!O19</f>
        <v>Secretaría de Administración</v>
      </c>
      <c r="J13" s="20" t="s">
        <v>94</v>
      </c>
      <c r="K13" s="20" t="s">
        <v>87</v>
      </c>
      <c r="L13" s="20" t="s">
        <v>96</v>
      </c>
      <c r="M13" s="20" t="s">
        <v>87</v>
      </c>
      <c r="N13" s="20" t="s">
        <v>97</v>
      </c>
      <c r="O13" s="20" t="s">
        <v>88</v>
      </c>
      <c r="P13" s="20" t="s">
        <v>98</v>
      </c>
      <c r="Q13" s="20" t="str">
        <f>F23a_F23b_Trimestres17_16_15!Y19</f>
        <v>Operadora y Editora del Bajio S.A de C.V (Testigo)</v>
      </c>
      <c r="R13" s="20" t="str">
        <f t="shared" si="0"/>
        <v>Operadora y Editora del Bajio S.A de C.V (Testigo)</v>
      </c>
      <c r="S13" s="11" t="str">
        <f>F23a_F23b_Trimestres17_16_15!AG19</f>
        <v>Amplia Cobertura Mediatica en el Municipio</v>
      </c>
      <c r="T13" s="16" t="str">
        <f t="shared" si="1"/>
        <v>Sin Competencia del Municipio</v>
      </c>
      <c r="U13" s="20" t="s">
        <v>99</v>
      </c>
      <c r="V13" s="27">
        <f>F23a_F23b_Trimestres17_16_15!R19</f>
        <v>42917</v>
      </c>
      <c r="W13" s="27">
        <f>F23a_F23b_Trimestres17_16_15!S19</f>
        <v>43100</v>
      </c>
      <c r="X13" s="21">
        <f>F23a_F23b_Trimestres17_16_15!M19</f>
        <v>330000</v>
      </c>
      <c r="Y13" s="21">
        <f>F23a_F23b_Trimestres17_16_15!AM19</f>
        <v>55000</v>
      </c>
      <c r="Z13" s="16" t="str">
        <f>F23a_F23b_Trimestres17_16_15!BA19</f>
        <v xml:space="preserve">271 A, </v>
      </c>
      <c r="AA13" s="10" t="s">
        <v>282</v>
      </c>
    </row>
    <row r="14" spans="1:27" ht="123.75" customHeight="1" x14ac:dyDescent="0.25">
      <c r="A14" s="69">
        <v>2017</v>
      </c>
      <c r="B14" s="68" t="s">
        <v>735</v>
      </c>
      <c r="C14" s="10" t="s">
        <v>93</v>
      </c>
      <c r="D14" s="16" t="s">
        <v>257</v>
      </c>
      <c r="E14" s="20" t="s">
        <v>139</v>
      </c>
      <c r="F14" s="20" t="s">
        <v>140</v>
      </c>
      <c r="G14" s="20" t="str">
        <f>F23a_F23b_Trimestres17_16_15!AJ20</f>
        <v>Servicios de Divulgación de los proyectOs, avances de las diferentes actividades con las que trabaja el H. Ayuntamiento de Morelia.</v>
      </c>
      <c r="H14" s="20" t="str">
        <f>F23a_F23b_Trimestres17_16_15!N20</f>
        <v>SA/DCS/S/57/2017</v>
      </c>
      <c r="I14" s="20" t="str">
        <f>F23a_F23b_Trimestres17_16_15!O20</f>
        <v>Secretaría de Administración</v>
      </c>
      <c r="J14" s="20" t="s">
        <v>94</v>
      </c>
      <c r="K14" s="20" t="s">
        <v>87</v>
      </c>
      <c r="L14" s="20" t="s">
        <v>96</v>
      </c>
      <c r="M14" s="20" t="s">
        <v>87</v>
      </c>
      <c r="N14" s="20" t="s">
        <v>97</v>
      </c>
      <c r="O14" s="20" t="s">
        <v>88</v>
      </c>
      <c r="P14" s="20" t="s">
        <v>98</v>
      </c>
      <c r="Q14" s="20" t="str">
        <f>F23a_F23b_Trimestres17_16_15!Y20</f>
        <v>Operadora y Editora del Bajio S.A de C.V (Innbus)</v>
      </c>
      <c r="R14" s="20" t="str">
        <f t="shared" si="0"/>
        <v>Operadora y Editora del Bajio S.A de C.V (Innbus)</v>
      </c>
      <c r="S14" s="11" t="str">
        <f>F23a_F23b_Trimestres17_16_15!AG20</f>
        <v>Amplia Cobertura Mediatica en el Municipio</v>
      </c>
      <c r="T14" s="16" t="str">
        <f t="shared" si="1"/>
        <v>Sin Competencia del Municipio</v>
      </c>
      <c r="U14" s="20" t="s">
        <v>99</v>
      </c>
      <c r="V14" s="27">
        <f>F23a_F23b_Trimestres17_16_15!R20</f>
        <v>42917</v>
      </c>
      <c r="W14" s="27">
        <f>F23a_F23b_Trimestres17_16_15!S20</f>
        <v>43100</v>
      </c>
      <c r="X14" s="21">
        <f>F23a_F23b_Trimestres17_16_15!M20</f>
        <v>330000</v>
      </c>
      <c r="Y14" s="21">
        <f>F23a_F23b_Trimestres17_16_15!AM20</f>
        <v>55000</v>
      </c>
      <c r="Z14" s="16" t="str">
        <f>F23a_F23b_Trimestres17_16_15!BA20</f>
        <v xml:space="preserve">270 A, </v>
      </c>
      <c r="AA14" s="10" t="s">
        <v>713</v>
      </c>
    </row>
    <row r="15" spans="1:27" ht="78" customHeight="1" x14ac:dyDescent="0.25">
      <c r="A15" s="69">
        <v>2017</v>
      </c>
      <c r="B15" s="68" t="s">
        <v>735</v>
      </c>
      <c r="C15" s="10" t="s">
        <v>93</v>
      </c>
      <c r="D15" s="24" t="s">
        <v>257</v>
      </c>
      <c r="E15" s="20" t="s">
        <v>139</v>
      </c>
      <c r="F15" s="20" t="s">
        <v>140</v>
      </c>
      <c r="G15" s="20" t="str">
        <f>F23a_F23b_Trimestres17_16_15!AJ22</f>
        <v>Campañas Publiitarias a través de Spots, sobre las Actividades de las Diferentes Dependencias de gobierno Municipal, realizadas en el ambito de sus respectivas tribuciones.</v>
      </c>
      <c r="H15" s="20" t="str">
        <f>F23a_F23b_Trimestres17_16_15!N22</f>
        <v>SA/DCS/S/67/2017</v>
      </c>
      <c r="I15" s="20" t="s">
        <v>90</v>
      </c>
      <c r="J15" s="20" t="s">
        <v>94</v>
      </c>
      <c r="K15" s="20" t="s">
        <v>87</v>
      </c>
      <c r="L15" s="20" t="s">
        <v>96</v>
      </c>
      <c r="M15" s="20" t="s">
        <v>87</v>
      </c>
      <c r="N15" s="20" t="s">
        <v>97</v>
      </c>
      <c r="O15" s="20" t="s">
        <v>88</v>
      </c>
      <c r="P15" s="20" t="s">
        <v>98</v>
      </c>
      <c r="Q15" s="20" t="str">
        <f>F23a_F23b_Trimestres17_16_15!Y22</f>
        <v>Radiotelevisora de Morelia S.A</v>
      </c>
      <c r="R15" s="20" t="str">
        <f t="shared" si="0"/>
        <v>Radiotelevisora de Morelia S.A</v>
      </c>
      <c r="S15" s="11" t="str">
        <f>F23a_F23b_Trimestres17_16_15!AG22</f>
        <v>Amplia Cobertura Mediatica en el Municipio</v>
      </c>
      <c r="T15" s="24" t="str">
        <f t="shared" si="1"/>
        <v>Sin Competencia del Municipio</v>
      </c>
      <c r="U15" s="20" t="s">
        <v>99</v>
      </c>
      <c r="V15" s="27">
        <f>F23a_F23b_Trimestres17_16_15!R22</f>
        <v>42917</v>
      </c>
      <c r="W15" s="27">
        <f>F23a_F23b_Trimestres17_16_15!S22</f>
        <v>43100</v>
      </c>
      <c r="X15" s="21">
        <f>F23a_F23b_Trimestres17_16_15!M22</f>
        <v>300000</v>
      </c>
      <c r="Y15" s="21">
        <f>F23a_F23b_Trimestres17_16_15!AM22</f>
        <v>50000</v>
      </c>
      <c r="Z15" s="24" t="str">
        <f>F23a_F23b_Trimestres17_16_15!BA22</f>
        <v>MI 3882</v>
      </c>
      <c r="AA15" s="84"/>
    </row>
    <row r="16" spans="1:27" ht="56.25" x14ac:dyDescent="0.25">
      <c r="A16" s="69">
        <v>2017</v>
      </c>
      <c r="B16" s="68" t="s">
        <v>735</v>
      </c>
      <c r="C16" s="10" t="s">
        <v>93</v>
      </c>
      <c r="D16" s="24" t="s">
        <v>257</v>
      </c>
      <c r="E16" s="20" t="s">
        <v>139</v>
      </c>
      <c r="F16" s="20" t="s">
        <v>140</v>
      </c>
      <c r="G16" s="20" t="str">
        <f>F23a_F23b_Trimestres17_16_15!AJ23</f>
        <v>Servicios de Difusión de mensajes, programas, actividades y Campañs del H. Ayuntamiento de Morelia.</v>
      </c>
      <c r="H16" s="20" t="str">
        <f>F23a_F23b_Trimestres17_16_15!N23</f>
        <v>SA/DCS/S/74/2017</v>
      </c>
      <c r="I16" s="20" t="str">
        <f>F23a_F23b_Trimestres17_16_15!O21</f>
        <v>Secretaría de Administración</v>
      </c>
      <c r="J16" s="20" t="s">
        <v>94</v>
      </c>
      <c r="K16" s="20" t="s">
        <v>87</v>
      </c>
      <c r="L16" s="20" t="s">
        <v>96</v>
      </c>
      <c r="M16" s="20" t="s">
        <v>87</v>
      </c>
      <c r="N16" s="20" t="s">
        <v>97</v>
      </c>
      <c r="O16" s="20" t="s">
        <v>88</v>
      </c>
      <c r="P16" s="20" t="s">
        <v>98</v>
      </c>
      <c r="Q16" s="20" t="str">
        <f>F23a_F23b_Trimestres17_16_15!Y23</f>
        <v>Media TV Comunicaciones Michoacán S.A de C.V</v>
      </c>
      <c r="R16" s="20" t="str">
        <f t="shared" si="0"/>
        <v>Media TV Comunicaciones Michoacán S.A de C.V</v>
      </c>
      <c r="S16" s="11" t="str">
        <f>F23a_F23b_Trimestres17_16_15!AG23</f>
        <v>Amplia Cobertura Mediatica en el Municipio</v>
      </c>
      <c r="T16" s="24" t="str">
        <f t="shared" si="1"/>
        <v>Sin Competencia del Municipio</v>
      </c>
      <c r="U16" s="20" t="s">
        <v>99</v>
      </c>
      <c r="V16" s="27">
        <f>F23a_F23b_Trimestres17_16_15!R23</f>
        <v>42948</v>
      </c>
      <c r="W16" s="27">
        <f>F23a_F23b_Trimestres17_16_15!S23</f>
        <v>43100</v>
      </c>
      <c r="X16" s="21">
        <f>F23a_F23b_Trimestres17_16_15!M23</f>
        <v>350000</v>
      </c>
      <c r="Y16" s="21">
        <f>F23a_F23b_Trimestres17_16_15!AM23</f>
        <v>0</v>
      </c>
      <c r="Z16" s="24" t="str">
        <f>F23a_F23b_Trimestres17_16_15!BA23</f>
        <v>Aún no hay Facturas Existentes</v>
      </c>
      <c r="AA16" s="62" t="s">
        <v>704</v>
      </c>
    </row>
    <row r="17" spans="1:27" ht="45" x14ac:dyDescent="0.25">
      <c r="A17" s="69">
        <v>2017</v>
      </c>
      <c r="B17" s="68" t="s">
        <v>735</v>
      </c>
      <c r="C17" s="10" t="s">
        <v>93</v>
      </c>
      <c r="D17" s="24" t="s">
        <v>257</v>
      </c>
      <c r="E17" s="20" t="s">
        <v>116</v>
      </c>
      <c r="F17" s="20" t="s">
        <v>113</v>
      </c>
      <c r="G17" s="20" t="str">
        <f>F23a_F23b_Trimestres17_16_15!AJ26</f>
        <v>Servicios de Difusión de mensajes, programas, actividades y Campañs del H. Ayuntamiento de Morelia.</v>
      </c>
      <c r="H17" s="20" t="str">
        <f>F23a_F23b_Trimestres17_16_15!N26</f>
        <v>SA/DCS/S/72/2017</v>
      </c>
      <c r="I17" s="20" t="str">
        <f>F23a_F23b_Trimestres17_16_15!O24</f>
        <v>Tesoreria Municipal</v>
      </c>
      <c r="J17" s="20" t="s">
        <v>94</v>
      </c>
      <c r="K17" s="20" t="s">
        <v>87</v>
      </c>
      <c r="L17" s="20" t="s">
        <v>96</v>
      </c>
      <c r="M17" s="20" t="s">
        <v>87</v>
      </c>
      <c r="N17" s="20" t="s">
        <v>97</v>
      </c>
      <c r="O17" s="20" t="s">
        <v>88</v>
      </c>
      <c r="P17" s="20" t="s">
        <v>98</v>
      </c>
      <c r="Q17" s="20" t="str">
        <f>F23a_F23b_Trimestres17_16_15!Y26</f>
        <v>Servicios y Asesoria Publicitaria Siglo XXI S.A de C.V</v>
      </c>
      <c r="R17" s="20" t="str">
        <f t="shared" si="0"/>
        <v>Servicios y Asesoria Publicitaria Siglo XXI S.A de C.V</v>
      </c>
      <c r="S17" s="11" t="str">
        <f>F23a_F23b_Trimestres17_16_15!AG26</f>
        <v>Amplia Cobertura Mediatica en el Municipio</v>
      </c>
      <c r="T17" s="24" t="str">
        <f t="shared" si="1"/>
        <v>Sin Competencia del Municipio</v>
      </c>
      <c r="U17" s="20" t="s">
        <v>99</v>
      </c>
      <c r="V17" s="27">
        <f>F23a_F23b_Trimestres17_16_15!R26</f>
        <v>42917</v>
      </c>
      <c r="W17" s="27">
        <f>F23a_F23b_Trimestres17_16_15!S26</f>
        <v>43100</v>
      </c>
      <c r="X17" s="21">
        <f>F23a_F23b_Trimestres17_16_15!M26</f>
        <v>300000</v>
      </c>
      <c r="Y17" s="21">
        <f>F23a_F23b_Trimestres17_16_15!AM26</f>
        <v>50000</v>
      </c>
      <c r="Z17" s="24" t="str">
        <f>F23a_F23b_Trimestres17_16_15!BA26</f>
        <v xml:space="preserve">115, </v>
      </c>
      <c r="AA17" s="149"/>
    </row>
    <row r="18" spans="1:27" ht="45" x14ac:dyDescent="0.25">
      <c r="A18" s="69">
        <v>2017</v>
      </c>
      <c r="B18" s="68" t="s">
        <v>735</v>
      </c>
      <c r="C18" s="10" t="s">
        <v>93</v>
      </c>
      <c r="D18" s="24" t="s">
        <v>257</v>
      </c>
      <c r="E18" s="20" t="s">
        <v>121</v>
      </c>
      <c r="F18" s="20" t="s">
        <v>113</v>
      </c>
      <c r="G18" s="20" t="str">
        <f>F23a_F23b_Trimestres17_16_15!AJ28</f>
        <v>Difusión de mensajes sobre programas y actividades del Ayuntamiento de Morelia, en medio electrónico.</v>
      </c>
      <c r="H18" s="20" t="str">
        <f>F23a_F23b_Trimestres17_16_15!N28</f>
        <v>SA/DCS/S/044/2017</v>
      </c>
      <c r="I18" s="20" t="str">
        <f>F23a_F23b_Trimestres17_16_15!O26</f>
        <v>Secretaría de Administración</v>
      </c>
      <c r="J18" s="20" t="s">
        <v>94</v>
      </c>
      <c r="K18" s="20" t="s">
        <v>87</v>
      </c>
      <c r="L18" s="20" t="s">
        <v>96</v>
      </c>
      <c r="M18" s="20" t="s">
        <v>87</v>
      </c>
      <c r="N18" s="20" t="s">
        <v>97</v>
      </c>
      <c r="O18" s="20" t="s">
        <v>88</v>
      </c>
      <c r="P18" s="20" t="s">
        <v>98</v>
      </c>
      <c r="Q18" s="20" t="str">
        <f>F23a_F23b_Trimestres17_16_15!Y28</f>
        <v>ND</v>
      </c>
      <c r="R18" s="20" t="str">
        <f t="shared" si="0"/>
        <v>ND</v>
      </c>
      <c r="S18" s="11" t="str">
        <f>F23a_F23b_Trimestres17_16_15!AG28</f>
        <v>Amplia Cobertura Mediatica en el Municipio</v>
      </c>
      <c r="T18" s="24" t="str">
        <f t="shared" si="1"/>
        <v>Sin Competencia del Municipio</v>
      </c>
      <c r="U18" s="20" t="s">
        <v>99</v>
      </c>
      <c r="V18" s="27">
        <f>F23a_F23b_Trimestres17_16_15!R28</f>
        <v>42887</v>
      </c>
      <c r="W18" s="27">
        <f>F23a_F23b_Trimestres17_16_15!S28</f>
        <v>42978</v>
      </c>
      <c r="X18" s="21">
        <f>F23a_F23b_Trimestres17_16_15!M28</f>
        <v>30000</v>
      </c>
      <c r="Y18" s="21">
        <f>F23a_F23b_Trimestres17_16_15!AM28</f>
        <v>20000</v>
      </c>
      <c r="Z18" s="24" t="str">
        <f>F23a_F23b_Trimestres17_16_15!BA28</f>
        <v>CB8142D03F92, A8</v>
      </c>
      <c r="AA18" s="149"/>
    </row>
    <row r="19" spans="1:27" ht="45" x14ac:dyDescent="0.25">
      <c r="A19" s="69">
        <v>2017</v>
      </c>
      <c r="B19" s="68" t="s">
        <v>735</v>
      </c>
      <c r="C19" s="10" t="s">
        <v>93</v>
      </c>
      <c r="D19" s="24" t="s">
        <v>257</v>
      </c>
      <c r="E19" s="20" t="s">
        <v>116</v>
      </c>
      <c r="F19" s="20" t="s">
        <v>113</v>
      </c>
      <c r="G19" s="20" t="str">
        <f>F23a_F23b_Trimestres17_16_15!AJ35</f>
        <v>Servicios de Difusión e Mensajes, programas, Actividades y Campañas del H. Ayuntamiento en el Diario Provincia.</v>
      </c>
      <c r="H19" s="20" t="str">
        <f>F23a_F23b_Trimestres17_16_15!N35</f>
        <v>SA/DCS/S/55/2017</v>
      </c>
      <c r="I19" s="20" t="str">
        <f>F23a_F23b_Trimestres17_16_15!O33</f>
        <v>Tesoreria Municipal</v>
      </c>
      <c r="J19" s="20" t="s">
        <v>94</v>
      </c>
      <c r="K19" s="20" t="s">
        <v>87</v>
      </c>
      <c r="L19" s="20" t="s">
        <v>96</v>
      </c>
      <c r="M19" s="20" t="s">
        <v>87</v>
      </c>
      <c r="N19" s="20" t="s">
        <v>97</v>
      </c>
      <c r="O19" s="20" t="s">
        <v>88</v>
      </c>
      <c r="P19" s="20" t="s">
        <v>98</v>
      </c>
      <c r="Q19" s="20" t="str">
        <f>F23a_F23b_Trimestres17_16_15!Y35</f>
        <v>Operadora y Editora del Bajio S.A de C.V (Provincia)</v>
      </c>
      <c r="R19" s="20" t="str">
        <f t="shared" si="0"/>
        <v>Operadora y Editora del Bajio S.A de C.V (Provincia)</v>
      </c>
      <c r="S19" s="11" t="str">
        <f>F23a_F23b_Trimestres17_16_15!AG35</f>
        <v>Amplia Cobertura Mediática en el Municipio</v>
      </c>
      <c r="T19" s="24" t="str">
        <f t="shared" si="1"/>
        <v>Sin Competencia del Municipio</v>
      </c>
      <c r="U19" s="20" t="s">
        <v>99</v>
      </c>
      <c r="V19" s="27">
        <f>F23a_F23b_Trimestres17_16_15!R35</f>
        <v>42736</v>
      </c>
      <c r="W19" s="27">
        <f>F23a_F23b_Trimestres17_16_15!S35</f>
        <v>42490</v>
      </c>
      <c r="X19" s="21">
        <f>F23a_F23b_Trimestres17_16_15!M35</f>
        <v>420000</v>
      </c>
      <c r="Y19" s="21">
        <f>F23a_F23b_Trimestres17_16_15!AM35</f>
        <v>420000</v>
      </c>
      <c r="Z19" s="24" t="str">
        <f>F23a_F23b_Trimestres17_16_15!BA35</f>
        <v>A90, A91, A 22211, 34</v>
      </c>
      <c r="AA19" s="149"/>
    </row>
    <row r="20" spans="1:27" ht="33.75" x14ac:dyDescent="0.25">
      <c r="A20" s="69">
        <v>2017</v>
      </c>
      <c r="B20" s="68" t="s">
        <v>735</v>
      </c>
      <c r="C20" s="10" t="s">
        <v>93</v>
      </c>
      <c r="D20" s="24" t="s">
        <v>257</v>
      </c>
      <c r="E20" s="20" t="s">
        <v>139</v>
      </c>
      <c r="F20" s="20" t="s">
        <v>140</v>
      </c>
      <c r="G20" s="20" t="str">
        <f>F23a_F23b_Trimestres17_16_15!AJ38</f>
        <v>Servicios de Difusión de mensajes, programas, actividades y Campañs del H. Ayuntamiento de Morelia.</v>
      </c>
      <c r="H20" s="20" t="str">
        <f>F23a_F23b_Trimestres17_16_15!N38</f>
        <v>SA/DCS/S/82/2017</v>
      </c>
      <c r="I20" s="20" t="str">
        <f>F23a_F23b_Trimestres17_16_15!O36</f>
        <v>Secretaría de Administración</v>
      </c>
      <c r="J20" s="20" t="s">
        <v>94</v>
      </c>
      <c r="K20" s="20" t="s">
        <v>87</v>
      </c>
      <c r="L20" s="20" t="s">
        <v>96</v>
      </c>
      <c r="M20" s="20" t="s">
        <v>87</v>
      </c>
      <c r="N20" s="20" t="s">
        <v>97</v>
      </c>
      <c r="O20" s="20" t="s">
        <v>88</v>
      </c>
      <c r="P20" s="20" t="s">
        <v>98</v>
      </c>
      <c r="Q20" s="20" t="str">
        <f>F23a_F23b_Trimestres17_16_15!Y38</f>
        <v>Grupo la Voz del Viento S.A de C.V</v>
      </c>
      <c r="R20" s="20" t="str">
        <f t="shared" si="0"/>
        <v>Grupo la Voz del Viento S.A de C.V</v>
      </c>
      <c r="S20" s="11" t="str">
        <f>F23a_F23b_Trimestres17_16_15!AG38</f>
        <v>Amplia Cobertura Mediatica en el Municipio</v>
      </c>
      <c r="T20" s="24" t="str">
        <f t="shared" si="1"/>
        <v>Sin Competencia del Municipio</v>
      </c>
      <c r="U20" s="20" t="s">
        <v>99</v>
      </c>
      <c r="V20" s="27">
        <f>F23a_F23b_Trimestres17_16_15!R38</f>
        <v>42826</v>
      </c>
      <c r="W20" s="27">
        <f>F23a_F23b_Trimestres17_16_15!S38</f>
        <v>43100</v>
      </c>
      <c r="X20" s="21">
        <f>F23a_F23b_Trimestres17_16_15!M38</f>
        <v>150003</v>
      </c>
      <c r="Y20" s="21">
        <f>F23a_F23b_Trimestres17_16_15!AM38</f>
        <v>66668</v>
      </c>
      <c r="Z20" s="24" t="str">
        <f>F23a_F23b_Trimestres17_16_15!BA38</f>
        <v xml:space="preserve">88, 90, 95, 99, </v>
      </c>
      <c r="AA20" s="149"/>
    </row>
    <row r="21" spans="1:27" ht="99.75" customHeight="1" x14ac:dyDescent="0.25">
      <c r="A21" s="69">
        <v>2017</v>
      </c>
      <c r="B21" s="68" t="s">
        <v>735</v>
      </c>
      <c r="C21" s="10" t="s">
        <v>93</v>
      </c>
      <c r="D21" s="24" t="s">
        <v>257</v>
      </c>
      <c r="E21" s="20" t="s">
        <v>139</v>
      </c>
      <c r="F21" s="20" t="s">
        <v>140</v>
      </c>
      <c r="G21" s="20" t="str">
        <f>F23a_F23b_Trimestres17_16_15!AJ40</f>
        <v>Servicios de Difusión del quehacer del H. Ayuntamiento de Morelia y de los bienes y servicios públicos que prestan las diferentes dependencias que lo conforman</v>
      </c>
      <c r="H21" s="20" t="str">
        <f>F23a_F23b_Trimestres17_16_15!N40</f>
        <v>SA/DCS/S/100/2017</v>
      </c>
      <c r="I21" s="20" t="str">
        <f>F23a_F23b_Trimestres17_16_15!O38</f>
        <v>Secretaría de Administración</v>
      </c>
      <c r="J21" s="20" t="s">
        <v>94</v>
      </c>
      <c r="K21" s="20" t="s">
        <v>87</v>
      </c>
      <c r="L21" s="20" t="s">
        <v>96</v>
      </c>
      <c r="M21" s="20" t="s">
        <v>87</v>
      </c>
      <c r="N21" s="20" t="s">
        <v>97</v>
      </c>
      <c r="O21" s="20" t="s">
        <v>88</v>
      </c>
      <c r="P21" s="20" t="s">
        <v>98</v>
      </c>
      <c r="Q21" s="20" t="str">
        <f>F23a_F23b_Trimestres17_16_15!Y40</f>
        <v>Medio Entertainment S.A de C.V</v>
      </c>
      <c r="R21" s="20" t="str">
        <f t="shared" si="0"/>
        <v>Medio Entertainment S.A de C.V</v>
      </c>
      <c r="S21" s="11" t="str">
        <f>F23a_F23b_Trimestres17_16_15!AG40</f>
        <v>Amplia Cobertura Mediatica en el Municipio</v>
      </c>
      <c r="T21" s="24" t="str">
        <f t="shared" si="1"/>
        <v>Sin Competencia del Municipio</v>
      </c>
      <c r="U21" s="20" t="s">
        <v>99</v>
      </c>
      <c r="V21" s="27">
        <f>F23a_F23b_Trimestres17_16_15!R40</f>
        <v>42826</v>
      </c>
      <c r="W21" s="27">
        <f>F23a_F23b_Trimestres17_16_15!S40</f>
        <v>42855</v>
      </c>
      <c r="X21" s="21">
        <f>F23a_F23b_Trimestres17_16_15!M40</f>
        <v>400000</v>
      </c>
      <c r="Y21" s="21">
        <f>F23a_F23b_Trimestres17_16_15!AM40</f>
        <v>400000</v>
      </c>
      <c r="Z21" s="24" t="str">
        <f>F23a_F23b_Trimestres17_16_15!BA40</f>
        <v>A 1820</v>
      </c>
      <c r="AA21" s="149"/>
    </row>
    <row r="22" spans="1:27" ht="135" x14ac:dyDescent="0.25">
      <c r="A22" s="69">
        <v>2017</v>
      </c>
      <c r="B22" s="68" t="s">
        <v>735</v>
      </c>
      <c r="C22" s="10" t="s">
        <v>93</v>
      </c>
      <c r="D22" s="24" t="s">
        <v>257</v>
      </c>
      <c r="E22" s="20" t="s">
        <v>139</v>
      </c>
      <c r="F22" s="20" t="s">
        <v>140</v>
      </c>
      <c r="G22" s="20" t="str">
        <f>F23a_F23b_Trimestres17_16_15!AJ42</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H22" s="20" t="str">
        <f>F23a_F23b_Trimestres17_16_15!N42</f>
        <v>TMMEJ/COT/DCS/025/2017</v>
      </c>
      <c r="I22" s="20" t="str">
        <f>F23a_F23b_Trimestres17_16_15!O40</f>
        <v>Secretaría de Administración</v>
      </c>
      <c r="J22" s="20" t="s">
        <v>94</v>
      </c>
      <c r="K22" s="20" t="s">
        <v>87</v>
      </c>
      <c r="L22" s="20" t="s">
        <v>96</v>
      </c>
      <c r="M22" s="20" t="s">
        <v>87</v>
      </c>
      <c r="N22" s="20" t="s">
        <v>97</v>
      </c>
      <c r="O22" s="20" t="s">
        <v>88</v>
      </c>
      <c r="P22" s="20" t="s">
        <v>98</v>
      </c>
      <c r="Q22" s="20" t="str">
        <f>F23a_F23b_Trimestres17_16_15!Y42</f>
        <v>Operadora y Editora del Bajío S.A de C.V</v>
      </c>
      <c r="R22" s="20" t="str">
        <f t="shared" si="0"/>
        <v>Operadora y Editora del Bajío S.A de C.V</v>
      </c>
      <c r="S22" s="11" t="str">
        <f>F23a_F23b_Trimestres17_16_15!AG42</f>
        <v>Amplia Cobertura Mediatica en el Municipio</v>
      </c>
      <c r="T22" s="24" t="str">
        <f t="shared" si="1"/>
        <v>Sin Competencia del Municipio</v>
      </c>
      <c r="U22" s="20" t="s">
        <v>99</v>
      </c>
      <c r="V22" s="27">
        <f>F23a_F23b_Trimestres17_16_15!R42</f>
        <v>42887</v>
      </c>
      <c r="W22" s="27">
        <f>F23a_F23b_Trimestres17_16_15!S42</f>
        <v>42916</v>
      </c>
      <c r="X22" s="21">
        <f>F23a_F23b_Trimestres17_16_15!M42</f>
        <v>110000</v>
      </c>
      <c r="Y22" s="21">
        <f>F23a_F23b_Trimestres17_16_15!AM42</f>
        <v>110000</v>
      </c>
      <c r="Z22" s="24" t="str">
        <f>F23a_F23b_Trimestres17_16_15!BA42</f>
        <v>A 184</v>
      </c>
      <c r="AA22" s="149"/>
    </row>
    <row r="23" spans="1:27" ht="45" x14ac:dyDescent="0.25">
      <c r="A23" s="69">
        <v>2017</v>
      </c>
      <c r="B23" s="68" t="s">
        <v>735</v>
      </c>
      <c r="C23" s="10" t="s">
        <v>93</v>
      </c>
      <c r="D23" s="24" t="s">
        <v>257</v>
      </c>
      <c r="E23" s="20" t="s">
        <v>105</v>
      </c>
      <c r="F23" s="20" t="s">
        <v>195</v>
      </c>
      <c r="G23" s="20" t="str">
        <f>F23a_F23b_Trimestres17_16_15!AJ47</f>
        <v>Difusión de Mensajes sobre  programas y actividades del Ayuntamiento de Morelia, en spots de Radio</v>
      </c>
      <c r="H23" s="20" t="str">
        <f>F23a_F23b_Trimestres17_16_15!N47</f>
        <v>TMMEJ/COT/DCS/012/2017</v>
      </c>
      <c r="I23" s="20" t="str">
        <f>F23a_F23b_Trimestres17_16_15!O45</f>
        <v>Tesoreria Municipal</v>
      </c>
      <c r="J23" s="20" t="s">
        <v>94</v>
      </c>
      <c r="K23" s="20" t="s">
        <v>87</v>
      </c>
      <c r="L23" s="20" t="s">
        <v>96</v>
      </c>
      <c r="M23" s="20" t="s">
        <v>87</v>
      </c>
      <c r="N23" s="20" t="s">
        <v>97</v>
      </c>
      <c r="O23" s="20" t="s">
        <v>88</v>
      </c>
      <c r="P23" s="20" t="s">
        <v>98</v>
      </c>
      <c r="Q23" s="20" t="str">
        <f>F23a_F23b_Trimestres17_16_15!Y47</f>
        <v>ND</v>
      </c>
      <c r="R23" s="20" t="str">
        <f t="shared" si="0"/>
        <v>ND</v>
      </c>
      <c r="S23" s="11" t="str">
        <f>F23a_F23b_Trimestres17_16_15!AG47</f>
        <v>Amplia Cobertura Mediatica en el Municipio</v>
      </c>
      <c r="T23" s="24" t="str">
        <f t="shared" si="1"/>
        <v>Sin Competencia del Municipio</v>
      </c>
      <c r="U23" s="20" t="s">
        <v>99</v>
      </c>
      <c r="V23" s="27">
        <f>F23a_F23b_Trimestres17_16_15!R47</f>
        <v>42828</v>
      </c>
      <c r="W23" s="27">
        <f>F23a_F23b_Trimestres17_16_15!S47</f>
        <v>43100</v>
      </c>
      <c r="X23" s="21">
        <f>F23a_F23b_Trimestres17_16_15!M47</f>
        <v>205000</v>
      </c>
      <c r="Y23" s="21">
        <f>F23a_F23b_Trimestres17_16_15!AM47</f>
        <v>80000</v>
      </c>
      <c r="Z23" s="24" t="str">
        <f>F23a_F23b_Trimestres17_16_15!BA47</f>
        <v xml:space="preserve">144, 158, 161, 166, </v>
      </c>
      <c r="AA23" s="149"/>
    </row>
    <row r="24" spans="1:27" ht="33.75" x14ac:dyDescent="0.25">
      <c r="A24" s="69">
        <v>2017</v>
      </c>
      <c r="B24" s="68" t="s">
        <v>735</v>
      </c>
      <c r="C24" s="10" t="s">
        <v>93</v>
      </c>
      <c r="D24" s="24" t="s">
        <v>257</v>
      </c>
      <c r="E24" s="20" t="s">
        <v>139</v>
      </c>
      <c r="F24" s="20" t="s">
        <v>140</v>
      </c>
      <c r="G24" s="20" t="str">
        <f>F23a_F23b_Trimestres17_16_15!AJ48</f>
        <v>Difusión de mensajes sobre programas y actividades del Ayuntamiento de Morelia</v>
      </c>
      <c r="H24" s="20" t="str">
        <f>F23a_F23b_Trimestres17_16_15!N48</f>
        <v>TMMEJ/COT/DCS/036/2017</v>
      </c>
      <c r="I24" s="20" t="str">
        <f>F23a_F23b_Trimestres17_16_15!O46</f>
        <v>Tesoreria Municipal</v>
      </c>
      <c r="J24" s="20" t="s">
        <v>94</v>
      </c>
      <c r="K24" s="20" t="s">
        <v>87</v>
      </c>
      <c r="L24" s="20" t="s">
        <v>96</v>
      </c>
      <c r="M24" s="20" t="s">
        <v>87</v>
      </c>
      <c r="N24" s="20" t="s">
        <v>97</v>
      </c>
      <c r="O24" s="20" t="s">
        <v>88</v>
      </c>
      <c r="P24" s="20" t="s">
        <v>98</v>
      </c>
      <c r="Q24" s="20" t="str">
        <f>F23a_F23b_Trimestres17_16_15!Y48</f>
        <v>ND</v>
      </c>
      <c r="R24" s="20" t="str">
        <f t="shared" si="0"/>
        <v>ND</v>
      </c>
      <c r="S24" s="11" t="str">
        <f>F23a_F23b_Trimestres17_16_15!AG48</f>
        <v>Amplia Cobertura Mediatica en el Municipio</v>
      </c>
      <c r="T24" s="24" t="str">
        <f t="shared" si="1"/>
        <v>Sin Competencia del Municipio</v>
      </c>
      <c r="U24" s="20" t="s">
        <v>99</v>
      </c>
      <c r="V24" s="27">
        <f>F23a_F23b_Trimestres17_16_15!R48</f>
        <v>42857</v>
      </c>
      <c r="W24" s="27">
        <f>F23a_F23b_Trimestres17_16_15!S48</f>
        <v>43100</v>
      </c>
      <c r="X24" s="21">
        <f>F23a_F23b_Trimestres17_16_15!M48</f>
        <v>200000</v>
      </c>
      <c r="Y24" s="21">
        <f>F23a_F23b_Trimestres17_16_15!AM48</f>
        <v>80000</v>
      </c>
      <c r="Z24" s="24" t="str">
        <f>F23a_F23b_Trimestres17_16_15!BA48</f>
        <v xml:space="preserve">255, 260, </v>
      </c>
      <c r="AA24" s="150"/>
    </row>
    <row r="25" spans="1:27" ht="67.5" x14ac:dyDescent="0.25">
      <c r="A25" s="69">
        <v>2017</v>
      </c>
      <c r="B25" s="68" t="s">
        <v>735</v>
      </c>
      <c r="C25" s="10" t="s">
        <v>93</v>
      </c>
      <c r="D25" s="16" t="s">
        <v>257</v>
      </c>
      <c r="E25" s="20" t="s">
        <v>159</v>
      </c>
      <c r="F25" s="20" t="s">
        <v>160</v>
      </c>
      <c r="G25" s="20" t="str">
        <f>F23a_F23b_Trimestres17_16_15!AJ106</f>
        <v>Difusión de las Campañas: "Agua sin Aumento", y "Sigue en el Juego 2017", spots que se difunsirán en medio radiofonico.</v>
      </c>
      <c r="H25" s="20" t="str">
        <f>F23a_F23b_Trimestres17_16_15!N106</f>
        <v>SA/DCS/S/047/2017</v>
      </c>
      <c r="I25" s="20" t="str">
        <f>F23a_F23b_Trimestres17_16_15!O106</f>
        <v>Secretaría de Administración</v>
      </c>
      <c r="J25" s="20" t="s">
        <v>94</v>
      </c>
      <c r="K25" s="20" t="s">
        <v>87</v>
      </c>
      <c r="L25" s="20" t="s">
        <v>96</v>
      </c>
      <c r="M25" s="20" t="s">
        <v>87</v>
      </c>
      <c r="N25" s="20" t="s">
        <v>97</v>
      </c>
      <c r="O25" s="20" t="s">
        <v>88</v>
      </c>
      <c r="P25" s="20" t="s">
        <v>98</v>
      </c>
      <c r="Q25" s="20" t="str">
        <f>F23a_F23b_Trimestres17_16_15!Y106</f>
        <v xml:space="preserve">Universidad Michacana de San Nicolás de Hidalgo </v>
      </c>
      <c r="R25" s="20" t="str">
        <f t="shared" si="0"/>
        <v xml:space="preserve">Universidad Michacana de San Nicolás de Hidalgo </v>
      </c>
      <c r="S25" s="11" t="str">
        <f>F23a_F23b_Trimestres17_16_15!AG106</f>
        <v>Amplia Cobertura Mediatica en el Municipio</v>
      </c>
      <c r="T25" s="16" t="str">
        <f t="shared" si="1"/>
        <v>Sin Competencia del Municipio</v>
      </c>
      <c r="U25" s="20" t="s">
        <v>99</v>
      </c>
      <c r="V25" s="27">
        <f>F23a_F23b_Trimestres17_16_15!R106</f>
        <v>42736</v>
      </c>
      <c r="W25" s="27">
        <f>F23a_F23b_Trimestres17_16_15!S106</f>
        <v>42766</v>
      </c>
      <c r="X25" s="21">
        <f>F23a_F23b_Trimestres17_16_15!M106</f>
        <v>50000</v>
      </c>
      <c r="Y25" s="21">
        <f>F23a_F23b_Trimestres17_16_15!AM106</f>
        <v>50000</v>
      </c>
      <c r="Z25" s="16" t="str">
        <f>F23a_F23b_Trimestres17_16_15!BA106</f>
        <v>A 7895</v>
      </c>
      <c r="AA25" s="10" t="s">
        <v>276</v>
      </c>
    </row>
    <row r="26" spans="1:27" ht="68.25" x14ac:dyDescent="0.25">
      <c r="A26" s="69">
        <v>2017</v>
      </c>
      <c r="B26" s="68" t="s">
        <v>735</v>
      </c>
      <c r="C26" s="10" t="s">
        <v>93</v>
      </c>
      <c r="D26" s="16" t="s">
        <v>257</v>
      </c>
      <c r="E26" s="20" t="s">
        <v>199</v>
      </c>
      <c r="F26" s="20" t="s">
        <v>200</v>
      </c>
      <c r="G26" s="20" t="str">
        <f>F23a_F23b_Trimestres17_16_15!AJ110</f>
        <v>Difusión de de Proyectos y Obras del H. Ayuntamiento de Morelia en el Diario La Extra</v>
      </c>
      <c r="H26" s="20" t="str">
        <f>F23a_F23b_Trimestres17_16_15!N110</f>
        <v>TMMEJ/COT/DCS/007/2017</v>
      </c>
      <c r="I26" s="20" t="str">
        <f>F23a_F23b_Trimestres17_16_15!O110</f>
        <v>Tesoreria Municipal</v>
      </c>
      <c r="J26" s="20" t="s">
        <v>94</v>
      </c>
      <c r="K26" s="20" t="s">
        <v>87</v>
      </c>
      <c r="L26" s="20" t="s">
        <v>96</v>
      </c>
      <c r="M26" s="20" t="s">
        <v>87</v>
      </c>
      <c r="N26" s="20" t="s">
        <v>97</v>
      </c>
      <c r="O26" s="20" t="s">
        <v>88</v>
      </c>
      <c r="P26" s="20" t="s">
        <v>98</v>
      </c>
      <c r="Q26" s="20" t="str">
        <f>F23a_F23b_Trimestres17_16_15!Y110</f>
        <v>ND</v>
      </c>
      <c r="R26" s="20" t="str">
        <f t="shared" si="0"/>
        <v>ND</v>
      </c>
      <c r="S26" s="11" t="str">
        <f>F23a_F23b_Trimestres17_16_15!AG110</f>
        <v>Amplia Cobertura Mediatica en el Municipio</v>
      </c>
      <c r="T26" s="16" t="str">
        <f t="shared" si="1"/>
        <v>Sin Competencia del Municipio</v>
      </c>
      <c r="U26" s="20" t="s">
        <v>99</v>
      </c>
      <c r="V26" s="27">
        <f>F23a_F23b_Trimestres17_16_15!R110</f>
        <v>42737</v>
      </c>
      <c r="W26" s="27">
        <f>F23a_F23b_Trimestres17_16_15!S110</f>
        <v>42794</v>
      </c>
      <c r="X26" s="21">
        <f>F23a_F23b_Trimestres17_16_15!M110</f>
        <v>30000</v>
      </c>
      <c r="Y26" s="21">
        <f>F23a_F23b_Trimestres17_16_15!AM110</f>
        <v>30000</v>
      </c>
      <c r="Z26" s="16" t="str">
        <f>F23a_F23b_Trimestres17_16_15!BA110</f>
        <v>1A - 211</v>
      </c>
      <c r="AA26" s="35" t="s">
        <v>276</v>
      </c>
    </row>
    <row r="27" spans="1:27" ht="33.75" x14ac:dyDescent="0.25">
      <c r="A27" s="69">
        <v>2017</v>
      </c>
      <c r="B27" s="68" t="s">
        <v>735</v>
      </c>
      <c r="C27" s="10" t="s">
        <v>93</v>
      </c>
      <c r="D27" s="16" t="s">
        <v>257</v>
      </c>
      <c r="E27" s="20" t="s">
        <v>159</v>
      </c>
      <c r="F27" s="20" t="s">
        <v>160</v>
      </c>
      <c r="G27" s="20" t="str">
        <f>F23a_F23b_Trimestres17_16_15!AJ111</f>
        <v>Difusión de de Proyectos y Obras del H. Ayuntamiento de Morelia en el Diario de Morelia</v>
      </c>
      <c r="H27" s="20" t="str">
        <f>F23a_F23b_Trimestres17_16_15!N111</f>
        <v>TMMEJ/COT/DCS/008/2017</v>
      </c>
      <c r="I27" s="20" t="str">
        <f>F23a_F23b_Trimestres17_16_15!O111</f>
        <v>Tesoreria Municipal</v>
      </c>
      <c r="J27" s="20" t="s">
        <v>94</v>
      </c>
      <c r="K27" s="20" t="s">
        <v>87</v>
      </c>
      <c r="L27" s="20" t="s">
        <v>96</v>
      </c>
      <c r="M27" s="20" t="s">
        <v>87</v>
      </c>
      <c r="N27" s="20" t="s">
        <v>97</v>
      </c>
      <c r="O27" s="20" t="s">
        <v>88</v>
      </c>
      <c r="P27" s="20" t="s">
        <v>98</v>
      </c>
      <c r="Q27" s="20" t="str">
        <f>F23a_F23b_Trimestres17_16_15!Y111</f>
        <v>ND</v>
      </c>
      <c r="R27" s="20" t="str">
        <f t="shared" si="0"/>
        <v>ND</v>
      </c>
      <c r="S27" s="11" t="str">
        <f>F23a_F23b_Trimestres17_16_15!AG111</f>
        <v>Amplia Cobertura Mediatica en el Municipio</v>
      </c>
      <c r="T27" s="16" t="str">
        <f t="shared" si="1"/>
        <v>Sin Competencia del Municipio</v>
      </c>
      <c r="U27" s="20" t="s">
        <v>99</v>
      </c>
      <c r="V27" s="27">
        <f>F23a_F23b_Trimestres17_16_15!R111</f>
        <v>42737</v>
      </c>
      <c r="W27" s="27">
        <f>F23a_F23b_Trimestres17_16_15!S111</f>
        <v>42794</v>
      </c>
      <c r="X27" s="21">
        <f>F23a_F23b_Trimestres17_16_15!M111</f>
        <v>30000</v>
      </c>
      <c r="Y27" s="21">
        <f>F23a_F23b_Trimestres17_16_15!AM111</f>
        <v>30000</v>
      </c>
      <c r="Z27" s="16" t="str">
        <f>F23a_F23b_Trimestres17_16_15!BA111</f>
        <v>1A - 212</v>
      </c>
      <c r="AA27" s="140"/>
    </row>
    <row r="28" spans="1:27" ht="33.75" x14ac:dyDescent="0.25">
      <c r="A28" s="69">
        <v>2017</v>
      </c>
      <c r="B28" s="68" t="s">
        <v>735</v>
      </c>
      <c r="C28" s="10" t="s">
        <v>93</v>
      </c>
      <c r="D28" s="16" t="s">
        <v>257</v>
      </c>
      <c r="E28" s="20" t="s">
        <v>159</v>
      </c>
      <c r="F28" s="20" t="s">
        <v>160</v>
      </c>
      <c r="G28" s="20" t="str">
        <f>F23a_F23b_Trimestres17_16_15!AJ112</f>
        <v>Difusión de la Campaña "Sigue en el Juego"</v>
      </c>
      <c r="H28" s="20" t="str">
        <f>F23a_F23b_Trimestres17_16_15!N112</f>
        <v>TMMEJ/COT/DCS/051/2017</v>
      </c>
      <c r="I28" s="20" t="str">
        <f>F23a_F23b_Trimestres17_16_15!O112</f>
        <v>Tesoreria Municipal</v>
      </c>
      <c r="J28" s="20" t="s">
        <v>94</v>
      </c>
      <c r="K28" s="20" t="s">
        <v>87</v>
      </c>
      <c r="L28" s="20" t="s">
        <v>96</v>
      </c>
      <c r="M28" s="20" t="s">
        <v>87</v>
      </c>
      <c r="N28" s="20" t="s">
        <v>97</v>
      </c>
      <c r="O28" s="20" t="s">
        <v>88</v>
      </c>
      <c r="P28" s="20" t="s">
        <v>98</v>
      </c>
      <c r="Q28" s="20" t="str">
        <f>F23a_F23b_Trimestres17_16_15!Y112</f>
        <v>Radio Trenu S.A de C.V</v>
      </c>
      <c r="R28" s="20" t="str">
        <f t="shared" si="0"/>
        <v>Radio Trenu S.A de C.V</v>
      </c>
      <c r="S28" s="11" t="str">
        <f>F23a_F23b_Trimestres17_16_15!AG112</f>
        <v>Amplia Cobertura Mediatica en el Municipio</v>
      </c>
      <c r="T28" s="16" t="str">
        <f t="shared" si="1"/>
        <v>Sin Competencia del Municipio</v>
      </c>
      <c r="U28" s="20" t="s">
        <v>99</v>
      </c>
      <c r="V28" s="27">
        <f>F23a_F23b_Trimestres17_16_15!R112</f>
        <v>42737</v>
      </c>
      <c r="W28" s="27">
        <f>F23a_F23b_Trimestres17_16_15!S112</f>
        <v>42766</v>
      </c>
      <c r="X28" s="21">
        <f>F23a_F23b_Trimestres17_16_15!M112</f>
        <v>116000</v>
      </c>
      <c r="Y28" s="21">
        <f>F23a_F23b_Trimestres17_16_15!AM112</f>
        <v>116000</v>
      </c>
      <c r="Z28" s="16" t="str">
        <f>F23a_F23b_Trimestres17_16_15!BA112</f>
        <v>A 1803</v>
      </c>
      <c r="AA28" s="141"/>
    </row>
    <row r="29" spans="1:27" ht="56.25" x14ac:dyDescent="0.25">
      <c r="A29" s="69">
        <v>2017</v>
      </c>
      <c r="B29" s="68" t="s">
        <v>735</v>
      </c>
      <c r="C29" s="10" t="s">
        <v>93</v>
      </c>
      <c r="D29" s="16" t="s">
        <v>257</v>
      </c>
      <c r="E29" s="20" t="s">
        <v>159</v>
      </c>
      <c r="F29" s="20" t="s">
        <v>160</v>
      </c>
      <c r="G29" s="20" t="str">
        <f>F23a_F23b_Trimestres17_16_15!AJ113</f>
        <v>Difusión de la Campaña "Predial y Descuentos 2017"</v>
      </c>
      <c r="H29" s="20" t="str">
        <f>F23a_F23b_Trimestres17_16_15!N113</f>
        <v>TMMEJ/COT/DCS/052/2017</v>
      </c>
      <c r="I29" s="20" t="str">
        <f>F23a_F23b_Trimestres17_16_15!O113</f>
        <v>Tesoreria Municipal</v>
      </c>
      <c r="J29" s="20" t="s">
        <v>94</v>
      </c>
      <c r="K29" s="20" t="s">
        <v>87</v>
      </c>
      <c r="L29" s="20" t="s">
        <v>96</v>
      </c>
      <c r="M29" s="20" t="s">
        <v>87</v>
      </c>
      <c r="N29" s="20" t="s">
        <v>97</v>
      </c>
      <c r="O29" s="20" t="s">
        <v>88</v>
      </c>
      <c r="P29" s="20" t="s">
        <v>98</v>
      </c>
      <c r="Q29" s="20" t="str">
        <f>F23a_F23b_Trimestres17_16_15!Y113</f>
        <v>Radio Trenu S.A de C.V</v>
      </c>
      <c r="R29" s="20" t="str">
        <f t="shared" si="0"/>
        <v>Radio Trenu S.A de C.V</v>
      </c>
      <c r="S29" s="11" t="str">
        <f>F23a_F23b_Trimestres17_16_15!AG113</f>
        <v>Amplia Cobertura Mediatica en el Municipio</v>
      </c>
      <c r="T29" s="16" t="str">
        <f t="shared" si="1"/>
        <v>Sin Competencia del Municipio</v>
      </c>
      <c r="U29" s="20" t="s">
        <v>99</v>
      </c>
      <c r="V29" s="27">
        <f>F23a_F23b_Trimestres17_16_15!R113</f>
        <v>42768</v>
      </c>
      <c r="W29" s="27">
        <f>F23a_F23b_Trimestres17_16_15!S113</f>
        <v>42794</v>
      </c>
      <c r="X29" s="21">
        <f>F23a_F23b_Trimestres17_16_15!M113</f>
        <v>116000</v>
      </c>
      <c r="Y29" s="21">
        <f>F23a_F23b_Trimestres17_16_15!AM113</f>
        <v>116000</v>
      </c>
      <c r="Z29" s="16" t="s">
        <v>256</v>
      </c>
      <c r="AA29" s="142"/>
    </row>
    <row r="30" spans="1:27" ht="67.5" x14ac:dyDescent="0.25">
      <c r="A30" s="69">
        <v>2017</v>
      </c>
      <c r="B30" s="68" t="s">
        <v>735</v>
      </c>
      <c r="C30" s="10" t="s">
        <v>93</v>
      </c>
      <c r="D30" s="16" t="s">
        <v>257</v>
      </c>
      <c r="E30" s="20" t="s">
        <v>159</v>
      </c>
      <c r="F30" s="20" t="s">
        <v>160</v>
      </c>
      <c r="G30" s="20" t="str">
        <f>F23a_F23b_Trimestres17_16_15!AJ114</f>
        <v>Difusión de de Proyectos y Obras del H. Ayuntamiento de Morelia en el Diario de Morelia</v>
      </c>
      <c r="H30" s="20" t="str">
        <f>F23a_F23b_Trimestres17_16_15!N114</f>
        <v>TMMEJ/COT/DCS/017/2017</v>
      </c>
      <c r="I30" s="20" t="str">
        <f>F23a_F23b_Trimestres17_16_15!O114</f>
        <v>Tesoreria Municipal</v>
      </c>
      <c r="J30" s="20" t="s">
        <v>94</v>
      </c>
      <c r="K30" s="20" t="s">
        <v>87</v>
      </c>
      <c r="L30" s="20" t="s">
        <v>96</v>
      </c>
      <c r="M30" s="20" t="s">
        <v>87</v>
      </c>
      <c r="N30" s="20" t="s">
        <v>97</v>
      </c>
      <c r="O30" s="20" t="s">
        <v>88</v>
      </c>
      <c r="P30" s="20" t="s">
        <v>98</v>
      </c>
      <c r="Q30" s="20" t="str">
        <f>F23a_F23b_Trimestres17_16_15!Y114</f>
        <v>TV Azteca S.A de C.V</v>
      </c>
      <c r="R30" s="20" t="str">
        <f t="shared" si="0"/>
        <v>TV Azteca S.A de C.V</v>
      </c>
      <c r="S30" s="11" t="str">
        <f>F23a_F23b_Trimestres17_16_15!AG114</f>
        <v>Amplia Cobertura Mediatica en el Municipio</v>
      </c>
      <c r="T30" s="16" t="str">
        <f t="shared" si="1"/>
        <v>Sin Competencia del Municipio</v>
      </c>
      <c r="U30" s="20" t="s">
        <v>99</v>
      </c>
      <c r="V30" s="27">
        <f>F23a_F23b_Trimestres17_16_15!R114</f>
        <v>42767</v>
      </c>
      <c r="W30" s="27">
        <f>F23a_F23b_Trimestres17_16_15!S114</f>
        <v>42794</v>
      </c>
      <c r="X30" s="21">
        <f>F23a_F23b_Trimestres17_16_15!M114</f>
        <v>93000</v>
      </c>
      <c r="Y30" s="21">
        <f>F23a_F23b_Trimestres17_16_15!AM114</f>
        <v>93000</v>
      </c>
      <c r="Z30" s="16" t="str">
        <f>F23a_F23b_Trimestres17_16_15!BA114</f>
        <v>EW 3003</v>
      </c>
      <c r="AA30" s="10" t="s">
        <v>276</v>
      </c>
    </row>
    <row r="31" spans="1:27" ht="67.5" x14ac:dyDescent="0.25">
      <c r="A31" s="69">
        <v>2017</v>
      </c>
      <c r="B31" s="68" t="s">
        <v>735</v>
      </c>
      <c r="C31" s="10" t="s">
        <v>93</v>
      </c>
      <c r="D31" s="16" t="s">
        <v>257</v>
      </c>
      <c r="E31" s="20" t="s">
        <v>159</v>
      </c>
      <c r="F31" s="20" t="s">
        <v>160</v>
      </c>
      <c r="G31" s="20" t="str">
        <f>F23a_F23b_Trimestres17_16_15!AJ115</f>
        <v>Difusión de mensajes sobre programas y actividades del H. Ayuntamiento de Morelia, en medio electrónico.</v>
      </c>
      <c r="H31" s="20" t="str">
        <f>F23a_F23b_Trimestres17_16_15!N115</f>
        <v>TMMEJ/COT/DCS/054/2017</v>
      </c>
      <c r="I31" s="20" t="str">
        <f>F23a_F23b_Trimestres17_16_15!O115</f>
        <v>Tesoreria Municipal</v>
      </c>
      <c r="J31" s="20" t="s">
        <v>94</v>
      </c>
      <c r="K31" s="20" t="s">
        <v>87</v>
      </c>
      <c r="L31" s="20" t="s">
        <v>96</v>
      </c>
      <c r="M31" s="20" t="s">
        <v>87</v>
      </c>
      <c r="N31" s="20" t="s">
        <v>97</v>
      </c>
      <c r="O31" s="20" t="s">
        <v>88</v>
      </c>
      <c r="P31" s="20" t="s">
        <v>98</v>
      </c>
      <c r="Q31" s="20" t="str">
        <f>F23a_F23b_Trimestres17_16_15!Y115</f>
        <v>ND</v>
      </c>
      <c r="R31" s="20" t="str">
        <f t="shared" si="0"/>
        <v>ND</v>
      </c>
      <c r="S31" s="11" t="str">
        <f>F23a_F23b_Trimestres17_16_15!AG115</f>
        <v>Amplia Cobertura Mediatica en el Municipio</v>
      </c>
      <c r="T31" s="16" t="str">
        <f t="shared" si="1"/>
        <v>Sin Competencia del Municipio</v>
      </c>
      <c r="U31" s="20" t="s">
        <v>99</v>
      </c>
      <c r="V31" s="27">
        <f>F23a_F23b_Trimestres17_16_15!R115</f>
        <v>42887</v>
      </c>
      <c r="W31" s="27">
        <f>F23a_F23b_Trimestres17_16_15!S115</f>
        <v>43100</v>
      </c>
      <c r="X31" s="21">
        <f>F23a_F23b_Trimestres17_16_15!M115</f>
        <v>56000</v>
      </c>
      <c r="Y31" s="21">
        <f>F23a_F23b_Trimestres17_16_15!AM115</f>
        <v>16000</v>
      </c>
      <c r="Z31" s="16" t="str">
        <f>F23a_F23b_Trimestres17_16_15!BA115</f>
        <v xml:space="preserve">265, 612, </v>
      </c>
      <c r="AA31" s="10" t="s">
        <v>276</v>
      </c>
    </row>
    <row r="32" spans="1:27" ht="33.75" x14ac:dyDescent="0.25">
      <c r="A32" s="69">
        <v>2017</v>
      </c>
      <c r="B32" s="68" t="s">
        <v>735</v>
      </c>
      <c r="C32" s="10" t="s">
        <v>93</v>
      </c>
      <c r="D32" s="16" t="s">
        <v>257</v>
      </c>
      <c r="E32" s="20" t="s">
        <v>159</v>
      </c>
      <c r="F32" s="20" t="s">
        <v>160</v>
      </c>
      <c r="G32" s="20" t="str">
        <f>F23a_F23b_Trimestres17_16_15!AJ116</f>
        <v>Servicio de Difusión de mensajes, programas, actividades y campañas del H. Ayuntamiento de Morelia.</v>
      </c>
      <c r="H32" s="20" t="str">
        <f>F23a_F23b_Trimestres17_16_15!N116</f>
        <v>SA/DCS/S/121/2017</v>
      </c>
      <c r="I32" s="20" t="str">
        <f>F23a_F23b_Trimestres17_16_15!O116</f>
        <v>Secretaría de Administración</v>
      </c>
      <c r="J32" s="20" t="s">
        <v>94</v>
      </c>
      <c r="K32" s="20" t="s">
        <v>87</v>
      </c>
      <c r="L32" s="20" t="s">
        <v>96</v>
      </c>
      <c r="M32" s="20" t="s">
        <v>87</v>
      </c>
      <c r="N32" s="20" t="s">
        <v>97</v>
      </c>
      <c r="O32" s="20" t="s">
        <v>88</v>
      </c>
      <c r="P32" s="20" t="s">
        <v>98</v>
      </c>
      <c r="Q32" s="20" t="str">
        <f>F23a_F23b_Trimestres17_16_15!Y116</f>
        <v>Trade Web S. de R.L de C.V</v>
      </c>
      <c r="R32" s="20" t="str">
        <f t="shared" si="0"/>
        <v>Trade Web S. de R.L de C.V</v>
      </c>
      <c r="S32" s="11" t="str">
        <f>F23a_F23b_Trimestres17_16_15!AG116</f>
        <v>Amplia Cobertura Mediatica en el Municipio</v>
      </c>
      <c r="T32" s="16" t="str">
        <f t="shared" si="1"/>
        <v>Sin Competencia del Municipio</v>
      </c>
      <c r="U32" s="20" t="s">
        <v>99</v>
      </c>
      <c r="V32" s="27">
        <f>F23a_F23b_Trimestres17_16_15!R116</f>
        <v>42736</v>
      </c>
      <c r="W32" s="27">
        <f>F23a_F23b_Trimestres17_16_15!S116</f>
        <v>42916</v>
      </c>
      <c r="X32" s="21">
        <f>F23a_F23b_Trimestres17_16_15!M116</f>
        <v>300000</v>
      </c>
      <c r="Y32" s="21">
        <f>F23a_F23b_Trimestres17_16_15!AM116</f>
        <v>300000</v>
      </c>
      <c r="Z32" s="16" t="str">
        <f>F23a_F23b_Trimestres17_16_15!BA116</f>
        <v>802,  825, 855, 877, 894, 928.</v>
      </c>
      <c r="AA32" s="140"/>
    </row>
    <row r="33" spans="1:27" ht="45" x14ac:dyDescent="0.25">
      <c r="A33" s="69">
        <v>2017</v>
      </c>
      <c r="B33" s="68" t="s">
        <v>735</v>
      </c>
      <c r="C33" s="10" t="s">
        <v>93</v>
      </c>
      <c r="D33" s="16" t="s">
        <v>257</v>
      </c>
      <c r="E33" s="20" t="s">
        <v>159</v>
      </c>
      <c r="F33" s="20" t="s">
        <v>160</v>
      </c>
      <c r="G33" s="20" t="str">
        <f>F23a_F23b_Trimestres17_16_15!AJ117</f>
        <v>Servicios de Divulgación de los proyectOs, avances de las diferentes actividades con las que trabaja el H. Ayuntamiento de Morelia.</v>
      </c>
      <c r="H33" s="20" t="str">
        <f>F23a_F23b_Trimestres17_16_15!N117</f>
        <v>SA/DCS/S/111/2017</v>
      </c>
      <c r="I33" s="20" t="str">
        <f>F23a_F23b_Trimestres17_16_15!O117</f>
        <v>Secretaría de Administración</v>
      </c>
      <c r="J33" s="20" t="s">
        <v>94</v>
      </c>
      <c r="K33" s="20" t="s">
        <v>87</v>
      </c>
      <c r="L33" s="20" t="s">
        <v>96</v>
      </c>
      <c r="M33" s="20" t="s">
        <v>87</v>
      </c>
      <c r="N33" s="20" t="s">
        <v>97</v>
      </c>
      <c r="O33" s="20" t="s">
        <v>88</v>
      </c>
      <c r="P33" s="20" t="s">
        <v>98</v>
      </c>
      <c r="Q33" s="20" t="str">
        <f>F23a_F23b_Trimestres17_16_15!Y117</f>
        <v>ND</v>
      </c>
      <c r="R33" s="20" t="str">
        <f t="shared" si="0"/>
        <v>ND</v>
      </c>
      <c r="S33" s="11" t="str">
        <f>F23a_F23b_Trimestres17_16_15!AG117</f>
        <v>Amplia Cobertura Mediatica en el Municipio</v>
      </c>
      <c r="T33" s="16" t="str">
        <f t="shared" si="1"/>
        <v>Sin Competencia del Municipio</v>
      </c>
      <c r="U33" s="20" t="s">
        <v>99</v>
      </c>
      <c r="V33" s="27">
        <f>F23a_F23b_Trimestres17_16_15!R117</f>
        <v>42736</v>
      </c>
      <c r="W33" s="27">
        <f>F23a_F23b_Trimestres17_16_15!S117</f>
        <v>42766</v>
      </c>
      <c r="X33" s="21">
        <f>F23a_F23b_Trimestres17_16_15!M117</f>
        <v>141000</v>
      </c>
      <c r="Y33" s="21">
        <f>F23a_F23b_Trimestres17_16_15!AM117</f>
        <v>141000</v>
      </c>
      <c r="Z33" s="16">
        <f>F23a_F23b_Trimestres17_16_15!BA117</f>
        <v>2433</v>
      </c>
      <c r="AA33" s="141"/>
    </row>
    <row r="34" spans="1:27" ht="45" x14ac:dyDescent="0.25">
      <c r="A34" s="69">
        <v>2017</v>
      </c>
      <c r="B34" s="68" t="s">
        <v>735</v>
      </c>
      <c r="C34" s="10" t="s">
        <v>93</v>
      </c>
      <c r="D34" s="16" t="s">
        <v>257</v>
      </c>
      <c r="E34" s="20" t="s">
        <v>159</v>
      </c>
      <c r="F34" s="20" t="s">
        <v>160</v>
      </c>
      <c r="G34" s="20" t="str">
        <f>F23a_F23b_Trimestres17_16_15!AJ118</f>
        <v>Servicios de Divulgación de los proyectOs, avances de las diferentes actividades con las que trabaja el H. Ayuntamiento de Morelia.</v>
      </c>
      <c r="H34" s="20" t="str">
        <f>F23a_F23b_Trimestres17_16_15!N118</f>
        <v>SA/DCS/S/112/2017</v>
      </c>
      <c r="I34" s="20" t="str">
        <f>F23a_F23b_Trimestres17_16_15!O118</f>
        <v>Secretaría de Administración</v>
      </c>
      <c r="J34" s="20" t="s">
        <v>94</v>
      </c>
      <c r="K34" s="20" t="s">
        <v>87</v>
      </c>
      <c r="L34" s="20" t="s">
        <v>96</v>
      </c>
      <c r="M34" s="20" t="s">
        <v>87</v>
      </c>
      <c r="N34" s="20" t="s">
        <v>97</v>
      </c>
      <c r="O34" s="20" t="s">
        <v>88</v>
      </c>
      <c r="P34" s="20" t="s">
        <v>98</v>
      </c>
      <c r="Q34" s="20" t="str">
        <f>F23a_F23b_Trimestres17_16_15!Y118</f>
        <v>ND</v>
      </c>
      <c r="R34" s="20" t="str">
        <f t="shared" si="0"/>
        <v>ND</v>
      </c>
      <c r="S34" s="11" t="str">
        <f>F23a_F23b_Trimestres17_16_15!AG118</f>
        <v>Amplia Cobertura Mediatica en el Municipio</v>
      </c>
      <c r="T34" s="16" t="str">
        <f t="shared" si="1"/>
        <v>Sin Competencia del Municipio</v>
      </c>
      <c r="U34" s="20" t="s">
        <v>99</v>
      </c>
      <c r="V34" s="27">
        <f>F23a_F23b_Trimestres17_16_15!R118</f>
        <v>42767</v>
      </c>
      <c r="W34" s="27">
        <f>F23a_F23b_Trimestres17_16_15!S118</f>
        <v>42855</v>
      </c>
      <c r="X34" s="21">
        <f>F23a_F23b_Trimestres17_16_15!M118</f>
        <v>348000</v>
      </c>
      <c r="Y34" s="21">
        <f>F23a_F23b_Trimestres17_16_15!AM118</f>
        <v>348000</v>
      </c>
      <c r="Z34" s="16" t="str">
        <f>F23a_F23b_Trimestres17_16_15!BA118</f>
        <v>2436, 2460, 2486</v>
      </c>
      <c r="AA34" s="141"/>
    </row>
    <row r="35" spans="1:27" ht="45" x14ac:dyDescent="0.25">
      <c r="A35" s="69">
        <v>2017</v>
      </c>
      <c r="B35" s="68" t="s">
        <v>735</v>
      </c>
      <c r="C35" s="10" t="s">
        <v>93</v>
      </c>
      <c r="D35" s="16" t="s">
        <v>257</v>
      </c>
      <c r="E35" s="20" t="s">
        <v>159</v>
      </c>
      <c r="F35" s="20" t="s">
        <v>160</v>
      </c>
      <c r="G35" s="20" t="str">
        <f>F23a_F23b_Trimestres17_16_15!AJ119</f>
        <v>Servicios de Difusión de mensajes, programas, actividades y Campañs del H. Ayuntamiento de Morelia.</v>
      </c>
      <c r="H35" s="20" t="str">
        <f>F23a_F23b_Trimestres17_16_15!N119</f>
        <v>SA/DCS/S/71/2017</v>
      </c>
      <c r="I35" s="20" t="str">
        <f>F23a_F23b_Trimestres17_16_15!O119</f>
        <v>Secretaría de Administración</v>
      </c>
      <c r="J35" s="20" t="s">
        <v>94</v>
      </c>
      <c r="K35" s="20" t="s">
        <v>87</v>
      </c>
      <c r="L35" s="20" t="s">
        <v>96</v>
      </c>
      <c r="M35" s="20" t="s">
        <v>87</v>
      </c>
      <c r="N35" s="20" t="s">
        <v>97</v>
      </c>
      <c r="O35" s="20" t="s">
        <v>88</v>
      </c>
      <c r="P35" s="20" t="s">
        <v>98</v>
      </c>
      <c r="Q35" s="20" t="str">
        <f>F23a_F23b_Trimestres17_16_15!Y119</f>
        <v>Servicios y Asesoria Publicitaria Siglo XXI S.A de C.V</v>
      </c>
      <c r="R35" s="20" t="str">
        <f t="shared" si="0"/>
        <v>Servicios y Asesoria Publicitaria Siglo XXI S.A de C.V</v>
      </c>
      <c r="S35" s="11" t="str">
        <f>F23a_F23b_Trimestres17_16_15!AG119</f>
        <v>Amplia Cobertura Mediatica en el Municipio</v>
      </c>
      <c r="T35" s="16" t="str">
        <f t="shared" si="1"/>
        <v>Sin Competencia del Municipio</v>
      </c>
      <c r="U35" s="20" t="s">
        <v>99</v>
      </c>
      <c r="V35" s="27">
        <f>F23a_F23b_Trimestres17_16_15!R119</f>
        <v>42736</v>
      </c>
      <c r="W35" s="27">
        <f>F23a_F23b_Trimestres17_16_15!S119</f>
        <v>42916</v>
      </c>
      <c r="X35" s="21">
        <f>F23a_F23b_Trimestres17_16_15!M119</f>
        <v>300000</v>
      </c>
      <c r="Y35" s="21">
        <f>F23a_F23b_Trimestres17_16_15!AM119</f>
        <v>300000</v>
      </c>
      <c r="Z35" s="16" t="str">
        <f>F23a_F23b_Trimestres17_16_15!BA119</f>
        <v>103, 104, 107, 109, 111, 113</v>
      </c>
      <c r="AA35" s="141"/>
    </row>
    <row r="36" spans="1:27" ht="33.75" x14ac:dyDescent="0.25">
      <c r="A36" s="69">
        <v>2017</v>
      </c>
      <c r="B36" s="68" t="s">
        <v>735</v>
      </c>
      <c r="C36" s="10" t="s">
        <v>93</v>
      </c>
      <c r="D36" s="16" t="s">
        <v>257</v>
      </c>
      <c r="E36" s="20" t="s">
        <v>159</v>
      </c>
      <c r="F36" s="20" t="s">
        <v>160</v>
      </c>
      <c r="G36" s="20" t="str">
        <f>F23a_F23b_Trimestres17_16_15!AJ120</f>
        <v>Servicios de Difusión de mensajes, programas, actividades y Campañs del H. Ayuntamiento de Morelia.</v>
      </c>
      <c r="H36" s="20" t="str">
        <f>F23a_F23b_Trimestres17_16_15!N120</f>
        <v>SA/DCS/S/83/2017</v>
      </c>
      <c r="I36" s="20" t="str">
        <f>F23a_F23b_Trimestres17_16_15!O120</f>
        <v>Secretaría de Administración</v>
      </c>
      <c r="J36" s="20" t="s">
        <v>94</v>
      </c>
      <c r="K36" s="20" t="s">
        <v>87</v>
      </c>
      <c r="L36" s="20" t="s">
        <v>96</v>
      </c>
      <c r="M36" s="20" t="s">
        <v>87</v>
      </c>
      <c r="N36" s="20" t="s">
        <v>97</v>
      </c>
      <c r="O36" s="20" t="s">
        <v>88</v>
      </c>
      <c r="P36" s="20" t="s">
        <v>98</v>
      </c>
      <c r="Q36" s="20" t="str">
        <f>F23a_F23b_Trimestres17_16_15!Y120</f>
        <v>ND</v>
      </c>
      <c r="R36" s="20" t="str">
        <f t="shared" si="0"/>
        <v>ND</v>
      </c>
      <c r="S36" s="11" t="str">
        <f>F23a_F23b_Trimestres17_16_15!AG120</f>
        <v>Amplia Cobertura Mediatica en el Municipio</v>
      </c>
      <c r="T36" s="16" t="str">
        <f t="shared" si="1"/>
        <v>Sin Competencia del Municipio</v>
      </c>
      <c r="U36" s="20" t="s">
        <v>99</v>
      </c>
      <c r="V36" s="27">
        <f>F23a_F23b_Trimestres17_16_15!R120</f>
        <v>42736</v>
      </c>
      <c r="W36" s="27">
        <f>F23a_F23b_Trimestres17_16_15!S120</f>
        <v>43100</v>
      </c>
      <c r="X36" s="21">
        <f>F23a_F23b_Trimestres17_16_15!M120</f>
        <v>180000</v>
      </c>
      <c r="Y36" s="21">
        <f>F23a_F23b_Trimestres17_16_15!AM120</f>
        <v>105000</v>
      </c>
      <c r="Z36" s="16" t="str">
        <f>F23a_F23b_Trimestres17_16_15!BA120</f>
        <v xml:space="preserve">116, 117, 120, 123, 126, 131, 135, </v>
      </c>
      <c r="AA36" s="141"/>
    </row>
    <row r="37" spans="1:27" ht="33.75" x14ac:dyDescent="0.25">
      <c r="A37" s="83">
        <v>2017</v>
      </c>
      <c r="B37" s="88" t="s">
        <v>735</v>
      </c>
      <c r="C37" s="37" t="s">
        <v>93</v>
      </c>
      <c r="D37" s="40" t="s">
        <v>257</v>
      </c>
      <c r="E37" s="42" t="s">
        <v>159</v>
      </c>
      <c r="F37" s="42" t="s">
        <v>160</v>
      </c>
      <c r="G37" s="42" t="str">
        <f>F23a_F23b_Trimestres17_16_15!AJ121</f>
        <v>Servicios de Difusión de mensajes, programas, actividades y Campañs del H. Ayuntamiento de Morelia.</v>
      </c>
      <c r="H37" s="42" t="str">
        <f>F23a_F23b_Trimestres17_16_15!N121</f>
        <v>SA/DCS/S/75/2017</v>
      </c>
      <c r="I37" s="20" t="str">
        <f>F23a_F23b_Trimestres17_16_15!O121</f>
        <v>Secretaría de Administración</v>
      </c>
      <c r="J37" s="42" t="s">
        <v>94</v>
      </c>
      <c r="K37" s="42" t="s">
        <v>87</v>
      </c>
      <c r="L37" s="42" t="s">
        <v>96</v>
      </c>
      <c r="M37" s="42" t="s">
        <v>87</v>
      </c>
      <c r="N37" s="42" t="s">
        <v>97</v>
      </c>
      <c r="O37" s="42" t="s">
        <v>88</v>
      </c>
      <c r="P37" s="42" t="s">
        <v>98</v>
      </c>
      <c r="Q37" s="42" t="str">
        <f>F23a_F23b_Trimestres17_16_15!Y121</f>
        <v>ND</v>
      </c>
      <c r="R37" s="42" t="str">
        <f t="shared" si="0"/>
        <v>ND</v>
      </c>
      <c r="S37" s="36" t="str">
        <f>F23a_F23b_Trimestres17_16_15!AG121</f>
        <v>Amplia Cobertura Mediatica en el Municipio</v>
      </c>
      <c r="T37" s="40" t="str">
        <f t="shared" si="1"/>
        <v>Sin Competencia del Municipio</v>
      </c>
      <c r="U37" s="42" t="s">
        <v>99</v>
      </c>
      <c r="V37" s="44">
        <f>F23a_F23b_Trimestres17_16_15!R121</f>
        <v>42795</v>
      </c>
      <c r="W37" s="44">
        <f>F23a_F23b_Trimestres17_16_15!S121</f>
        <v>43100</v>
      </c>
      <c r="X37" s="43">
        <f>F23a_F23b_Trimestres17_16_15!M121</f>
        <v>300000</v>
      </c>
      <c r="Y37" s="43">
        <f>F23a_F23b_Trimestres17_16_15!AM121</f>
        <v>150000</v>
      </c>
      <c r="Z37" s="40" t="str">
        <f>F23a_F23b_Trimestres17_16_15!BA121</f>
        <v xml:space="preserve">B 81, B 99, B 98, B 103, B 105, </v>
      </c>
      <c r="AA37" s="141"/>
    </row>
    <row r="38" spans="1:27" ht="56.25" x14ac:dyDescent="0.25">
      <c r="A38" s="69">
        <v>2017</v>
      </c>
      <c r="B38" s="68" t="s">
        <v>735</v>
      </c>
      <c r="C38" s="10" t="s">
        <v>93</v>
      </c>
      <c r="D38" s="16" t="s">
        <v>257</v>
      </c>
      <c r="E38" s="10" t="s">
        <v>159</v>
      </c>
      <c r="F38" s="10" t="s">
        <v>160</v>
      </c>
      <c r="G38" s="10" t="str">
        <f>F23a_F23b_Trimestres17_16_15!AJ122</f>
        <v>Servicios de Difusión del quehacer del H. Ayuntamiento de Morelia y de los bienes y servicios públicos que prestan las diferentes dependencias que lo conforman</v>
      </c>
      <c r="H38" s="10" t="str">
        <f>F23a_F23b_Trimestres17_16_15!N122</f>
        <v>SA/DCS/S/113/2017</v>
      </c>
      <c r="I38" s="20" t="str">
        <f>F23a_F23b_Trimestres17_16_15!O122</f>
        <v>Secretaría de Administración</v>
      </c>
      <c r="J38" s="10" t="s">
        <v>94</v>
      </c>
      <c r="K38" s="10" t="s">
        <v>87</v>
      </c>
      <c r="L38" s="10" t="s">
        <v>96</v>
      </c>
      <c r="M38" s="10" t="s">
        <v>87</v>
      </c>
      <c r="N38" s="10" t="s">
        <v>97</v>
      </c>
      <c r="O38" s="10" t="s">
        <v>88</v>
      </c>
      <c r="P38" s="10" t="s">
        <v>98</v>
      </c>
      <c r="Q38" s="10" t="str">
        <f>F23a_F23b_Trimestres17_16_15!Y122</f>
        <v>IMARMX S. de R.L de C.V</v>
      </c>
      <c r="R38" s="10" t="str">
        <f t="shared" si="0"/>
        <v>IMARMX S. de R.L de C.V</v>
      </c>
      <c r="S38" s="11" t="str">
        <f>F23a_F23b_Trimestres17_16_15!AG122</f>
        <v>Amplia Cobertura Mediatica en el Municipio</v>
      </c>
      <c r="T38" s="16" t="str">
        <f t="shared" si="1"/>
        <v>Sin Competencia del Municipio</v>
      </c>
      <c r="U38" s="10" t="s">
        <v>99</v>
      </c>
      <c r="V38" s="47">
        <f>F23a_F23b_Trimestres17_16_15!R122</f>
        <v>42795</v>
      </c>
      <c r="W38" s="47">
        <f>F23a_F23b_Trimestres17_16_15!S122</f>
        <v>43100</v>
      </c>
      <c r="X38" s="46">
        <f>F23a_F23b_Trimestres17_16_15!M122</f>
        <v>220000</v>
      </c>
      <c r="Y38" s="46">
        <f>F23a_F23b_Trimestres17_16_15!AM122</f>
        <v>110000</v>
      </c>
      <c r="Z38" s="16" t="str">
        <f>F23a_F23b_Trimestres17_16_15!BA122</f>
        <v xml:space="preserve">IM 932, IM 950, IM 957, IM 969, IM 976, </v>
      </c>
      <c r="AA38" s="141"/>
    </row>
    <row r="39" spans="1:27" ht="56.25" x14ac:dyDescent="0.25">
      <c r="A39" s="69">
        <f>F23a_F23b_Trimestres17_16_15!B123</f>
        <v>2017</v>
      </c>
      <c r="B39" s="68" t="s">
        <v>735</v>
      </c>
      <c r="C39" s="10" t="s">
        <v>93</v>
      </c>
      <c r="D39" s="16" t="s">
        <v>257</v>
      </c>
      <c r="E39" s="20" t="s">
        <v>159</v>
      </c>
      <c r="F39" s="20" t="s">
        <v>160</v>
      </c>
      <c r="G39" s="20" t="str">
        <f>F23a_F23b_Trimestres17_16_15!AJ123</f>
        <v>Servicios de dar a Conocer a la Ciudadania de Morelia en general, las acciones, programas y campañas realizadas por el H. Ayuntamiento en favor de los Morelianos.</v>
      </c>
      <c r="H39" s="20" t="str">
        <f>F23a_F23b_Trimestres17_16_15!N123</f>
        <v>SA/DCS/S/106/2017</v>
      </c>
      <c r="I39" s="20" t="str">
        <f>F23a_F23b_Trimestres17_16_15!O123</f>
        <v>Secretaría de Administración</v>
      </c>
      <c r="J39" s="20" t="s">
        <v>94</v>
      </c>
      <c r="K39" s="20" t="s">
        <v>87</v>
      </c>
      <c r="L39" s="20" t="s">
        <v>96</v>
      </c>
      <c r="M39" s="20" t="s">
        <v>87</v>
      </c>
      <c r="N39" s="20" t="s">
        <v>97</v>
      </c>
      <c r="O39" s="20" t="s">
        <v>88</v>
      </c>
      <c r="P39" s="20" t="s">
        <v>98</v>
      </c>
      <c r="Q39" s="20" t="str">
        <f>F23a_F23b_Trimestres17_16_15!Y123</f>
        <v>ND</v>
      </c>
      <c r="R39" s="20" t="str">
        <f t="shared" si="0"/>
        <v>ND</v>
      </c>
      <c r="S39" s="11" t="str">
        <f>F23a_F23b_Trimestres17_16_15!AG123</f>
        <v>Amplia Cobertura Mediatica en el Municipio</v>
      </c>
      <c r="T39" s="16" t="str">
        <f t="shared" si="1"/>
        <v>Sin Competencia del Municipio</v>
      </c>
      <c r="U39" s="20" t="s">
        <v>99</v>
      </c>
      <c r="V39" s="19">
        <f>F23a_F23b_Trimestres17_16_15!R123</f>
        <v>42795</v>
      </c>
      <c r="W39" s="19">
        <f>F23a_F23b_Trimestres17_16_15!S123</f>
        <v>43100</v>
      </c>
      <c r="X39" s="21">
        <f>F23a_F23b_Trimestres17_16_15!M123</f>
        <v>190000</v>
      </c>
      <c r="Y39" s="21">
        <f>F23a_F23b_Trimestres17_16_15!AM123</f>
        <v>100000</v>
      </c>
      <c r="Z39" s="16" t="str">
        <f>F23a_F23b_Trimestres17_16_15!BA123</f>
        <v xml:space="preserve">8, 17, 24, 34, 47, </v>
      </c>
      <c r="AA39" s="141"/>
    </row>
    <row r="40" spans="1:27" ht="78.75" x14ac:dyDescent="0.25">
      <c r="A40" s="69">
        <v>2017</v>
      </c>
      <c r="B40" s="68" t="s">
        <v>738</v>
      </c>
      <c r="C40" s="10" t="s">
        <v>93</v>
      </c>
      <c r="D40" s="24" t="s">
        <v>257</v>
      </c>
      <c r="E40" s="20" t="s">
        <v>116</v>
      </c>
      <c r="F40" s="20" t="s">
        <v>113</v>
      </c>
      <c r="G40" s="20" t="str">
        <f>F23a_F23b_Trimestres17_16_15!AJ15</f>
        <v>Servicios de difusión de mensajes en radio, para la divulgación de los proyectos y avances de las diferentes actividades que realiza el H. Ayuntamiento de Morelia para lograr una mejor ciudad para todos sus habitantes.</v>
      </c>
      <c r="H40" s="20" t="str">
        <f>F23a_F23b_Trimestres17_16_15!N15</f>
        <v>TMMEJ/COT/DCS/049/2017</v>
      </c>
      <c r="I40" s="20">
        <f>F23a_F23b_Trimestres17_16_15!O13</f>
        <v>0</v>
      </c>
      <c r="J40" s="20" t="s">
        <v>94</v>
      </c>
      <c r="K40" s="20" t="s">
        <v>87</v>
      </c>
      <c r="L40" s="20" t="s">
        <v>96</v>
      </c>
      <c r="M40" s="20" t="s">
        <v>87</v>
      </c>
      <c r="N40" s="20" t="s">
        <v>97</v>
      </c>
      <c r="O40" s="20" t="s">
        <v>88</v>
      </c>
      <c r="P40" s="20" t="s">
        <v>98</v>
      </c>
      <c r="Q40" s="20" t="str">
        <f>F23a_F23b_Trimestres17_16_15!Y15</f>
        <v>Corporación Morelia Multimedia S.A de C.V</v>
      </c>
      <c r="R40" s="20" t="str">
        <f t="shared" si="0"/>
        <v>Corporación Morelia Multimedia S.A de C.V</v>
      </c>
      <c r="S40" s="11" t="str">
        <f>F23a_F23b_Trimestres17_16_15!AG15</f>
        <v>Amplia Cobertura Mediatica en el Municipio</v>
      </c>
      <c r="T40" s="24" t="str">
        <f t="shared" si="1"/>
        <v>Sin Competencia del Municipio</v>
      </c>
      <c r="U40" s="20" t="s">
        <v>99</v>
      </c>
      <c r="V40" s="27">
        <f>F23a_F23b_Trimestres17_16_15!R15</f>
        <v>42887</v>
      </c>
      <c r="W40" s="27">
        <f>F23a_F23b_Trimestres17_16_15!S15</f>
        <v>43008</v>
      </c>
      <c r="X40" s="21">
        <f>F23a_F23b_Trimestres17_16_15!M15</f>
        <v>240000</v>
      </c>
      <c r="Y40" s="21">
        <f>F23a_F23b_Trimestres17_16_15!AM15</f>
        <v>120000</v>
      </c>
      <c r="Z40" s="24" t="str">
        <f>F23a_F23b_Trimestres17_16_15!BA15</f>
        <v>3192 MOR, 3268 MOR</v>
      </c>
      <c r="AA40" s="141"/>
    </row>
    <row r="41" spans="1:27" ht="56.25" x14ac:dyDescent="0.25">
      <c r="A41" s="69">
        <v>2017</v>
      </c>
      <c r="B41" s="68" t="s">
        <v>738</v>
      </c>
      <c r="C41" s="10" t="s">
        <v>93</v>
      </c>
      <c r="D41" s="24" t="s">
        <v>257</v>
      </c>
      <c r="E41" s="20" t="s">
        <v>373</v>
      </c>
      <c r="F41" s="20" t="s">
        <v>373</v>
      </c>
      <c r="G41" s="20" t="str">
        <f>F23a_F23b_Trimestres17_16_15!AJ14</f>
        <v>Difusión y Divulgación de los proyectos y avances de las diferentes actividdes que realiza e Ayuntamiento de Morelia, Michoacán.</v>
      </c>
      <c r="H41" s="20" t="str">
        <f>F23a_F23b_Trimestres17_16_15!N14</f>
        <v>TMMEJ/COT/DCS/064/2017</v>
      </c>
      <c r="I41" s="20" t="str">
        <f>F23a_F23b_Trimestres17_16_15!O14</f>
        <v>Tesoreria Municipal</v>
      </c>
      <c r="J41" s="20" t="s">
        <v>94</v>
      </c>
      <c r="K41" s="20" t="s">
        <v>87</v>
      </c>
      <c r="L41" s="20" t="s">
        <v>96</v>
      </c>
      <c r="M41" s="20" t="s">
        <v>87</v>
      </c>
      <c r="N41" s="20" t="s">
        <v>97</v>
      </c>
      <c r="O41" s="20" t="s">
        <v>88</v>
      </c>
      <c r="P41" s="20" t="s">
        <v>98</v>
      </c>
      <c r="Q41" s="20" t="str">
        <f>F23a_F23b_Trimestres17_16_15!Y14</f>
        <v>Televisión Marmor S.A.de C.V.</v>
      </c>
      <c r="R41" s="20" t="str">
        <f t="shared" si="0"/>
        <v>Televisión Marmor S.A.de C.V.</v>
      </c>
      <c r="S41" s="11" t="str">
        <f>F23a_F23b_Trimestres17_16_15!AG14</f>
        <v>Amplia Cobertura Mediatica en el Municipio</v>
      </c>
      <c r="T41" s="24" t="str">
        <f t="shared" si="1"/>
        <v>Sin Competencia del Municipio</v>
      </c>
      <c r="U41" s="20" t="s">
        <v>99</v>
      </c>
      <c r="V41" s="27">
        <f>F23a_F23b_Trimestres17_16_15!R14</f>
        <v>42979</v>
      </c>
      <c r="W41" s="27">
        <f>F23a_F23b_Trimestres17_16_15!S14</f>
        <v>43100</v>
      </c>
      <c r="X41" s="21">
        <f>F23a_F23b_Trimestres17_16_15!M14</f>
        <v>179200</v>
      </c>
      <c r="Y41" s="21">
        <f>F23a_F23b_Trimestres17_16_15!AM14</f>
        <v>0</v>
      </c>
      <c r="Z41" s="24" t="str">
        <f>F23a_F23b_Trimestres17_16_15!BA14</f>
        <v>ND</v>
      </c>
      <c r="AA41" s="141"/>
    </row>
    <row r="42" spans="1:27" ht="78.75" x14ac:dyDescent="0.25">
      <c r="A42" s="69">
        <v>2017</v>
      </c>
      <c r="B42" s="68" t="s">
        <v>738</v>
      </c>
      <c r="C42" s="10" t="s">
        <v>93</v>
      </c>
      <c r="D42" s="24" t="s">
        <v>257</v>
      </c>
      <c r="E42" s="20" t="s">
        <v>530</v>
      </c>
      <c r="F42" s="20" t="s">
        <v>531</v>
      </c>
      <c r="G42" s="20" t="str">
        <f>F23a_F23b_Trimestres17_16_15!AJ15</f>
        <v>Servicios de difusión de mensajes en radio, para la divulgación de los proyectos y avances de las diferentes actividades que realiza el H. Ayuntamiento de Morelia para lograr una mejor ciudad para todos sus habitantes.</v>
      </c>
      <c r="H42" s="20" t="str">
        <f>F23a_F23b_Trimestres17_16_15!N15</f>
        <v>TMMEJ/COT/DCS/049/2017</v>
      </c>
      <c r="I42" s="20" t="str">
        <f>F23a_F23b_Trimestres17_16_15!O15</f>
        <v>Tesoreria Municipal</v>
      </c>
      <c r="J42" s="20" t="s">
        <v>94</v>
      </c>
      <c r="K42" s="20" t="s">
        <v>87</v>
      </c>
      <c r="L42" s="20" t="s">
        <v>96</v>
      </c>
      <c r="M42" s="20" t="s">
        <v>87</v>
      </c>
      <c r="N42" s="20" t="s">
        <v>97</v>
      </c>
      <c r="O42" s="20" t="s">
        <v>88</v>
      </c>
      <c r="P42" s="20" t="s">
        <v>98</v>
      </c>
      <c r="Q42" s="20" t="str">
        <f>F23a_F23b_Trimestres17_16_15!Y15</f>
        <v>Corporación Morelia Multimedia S.A de C.V</v>
      </c>
      <c r="R42" s="20" t="str">
        <f t="shared" si="0"/>
        <v>Corporación Morelia Multimedia S.A de C.V</v>
      </c>
      <c r="S42" s="11" t="str">
        <f>F23a_F23b_Trimestres17_16_15!AG15</f>
        <v>Amplia Cobertura Mediatica en el Municipio</v>
      </c>
      <c r="T42" s="24" t="str">
        <f t="shared" si="1"/>
        <v>Sin Competencia del Municipio</v>
      </c>
      <c r="U42" s="20" t="s">
        <v>99</v>
      </c>
      <c r="V42" s="27">
        <f>F23a_F23b_Trimestres17_16_15!R15</f>
        <v>42887</v>
      </c>
      <c r="W42" s="27">
        <f>F23a_F23b_Trimestres17_16_15!S15</f>
        <v>43008</v>
      </c>
      <c r="X42" s="21">
        <f>F23a_F23b_Trimestres17_16_15!M15</f>
        <v>240000</v>
      </c>
      <c r="Y42" s="21">
        <f>F23a_F23b_Trimestres17_16_15!AM15</f>
        <v>120000</v>
      </c>
      <c r="Z42" s="24" t="str">
        <f>F23a_F23b_Trimestres17_16_15!BA15</f>
        <v>3192 MOR, 3268 MOR</v>
      </c>
      <c r="AA42" s="141"/>
    </row>
    <row r="43" spans="1:27" ht="45" x14ac:dyDescent="0.25">
      <c r="A43" s="69">
        <v>2017</v>
      </c>
      <c r="B43" s="68" t="s">
        <v>738</v>
      </c>
      <c r="C43" s="10" t="s">
        <v>93</v>
      </c>
      <c r="D43" s="16" t="s">
        <v>257</v>
      </c>
      <c r="E43" s="20" t="s">
        <v>105</v>
      </c>
      <c r="F43" s="20" t="s">
        <v>195</v>
      </c>
      <c r="G43" s="20" t="str">
        <f>F23a_F23b_Trimestres17_16_15!AJ17</f>
        <v>Difusión de mensajes sobre programas y actividades del Ayuntamiento de Morelia, mediante spots de radio.</v>
      </c>
      <c r="H43" s="20" t="str">
        <f>F23a_F23b_Trimestres17_16_15!N17</f>
        <v>TMMEJ/COT/DCS/041/2017</v>
      </c>
      <c r="I43" s="20" t="str">
        <f>F23a_F23b_Trimestres17_16_15!O17</f>
        <v>Tesoreria Municipal</v>
      </c>
      <c r="J43" s="20" t="s">
        <v>94</v>
      </c>
      <c r="K43" s="20" t="s">
        <v>87</v>
      </c>
      <c r="L43" s="20" t="s">
        <v>96</v>
      </c>
      <c r="M43" s="20" t="s">
        <v>87</v>
      </c>
      <c r="N43" s="20" t="s">
        <v>97</v>
      </c>
      <c r="O43" s="20" t="s">
        <v>88</v>
      </c>
      <c r="P43" s="20" t="s">
        <v>98</v>
      </c>
      <c r="Q43" s="20" t="str">
        <f>F23a_F23b_Trimestres17_16_15!Y17</f>
        <v>Morelia Stereo S.A de C.V</v>
      </c>
      <c r="R43" s="20" t="str">
        <f t="shared" si="0"/>
        <v>Morelia Stereo S.A de C.V</v>
      </c>
      <c r="S43" s="11" t="str">
        <f>F23a_F23b_Trimestres17_16_15!AG17</f>
        <v>Amplia Cobertura Mediática en el Municipio</v>
      </c>
      <c r="T43" s="16" t="str">
        <f t="shared" si="1"/>
        <v>Sin Competencia del Municipio</v>
      </c>
      <c r="U43" s="20" t="s">
        <v>99</v>
      </c>
      <c r="V43" s="27">
        <f>F23a_F23b_Trimestres17_16_15!R17</f>
        <v>42917</v>
      </c>
      <c r="W43" s="27">
        <f>F23a_F23b_Trimestres17_16_15!S17</f>
        <v>42643</v>
      </c>
      <c r="X43" s="21">
        <f>F23a_F23b_Trimestres17_16_15!M17</f>
        <v>293700</v>
      </c>
      <c r="Y43" s="21">
        <f>F23a_F23b_Trimestres17_16_15!AM17</f>
        <v>97900</v>
      </c>
      <c r="Z43" s="16" t="str">
        <f>F23a_F23b_Trimestres17_16_15!BA17</f>
        <v>A 2937</v>
      </c>
      <c r="AA43" s="141"/>
    </row>
    <row r="44" spans="1:27" ht="45" x14ac:dyDescent="0.25">
      <c r="A44" s="69">
        <v>2017</v>
      </c>
      <c r="B44" s="68" t="s">
        <v>738</v>
      </c>
      <c r="C44" s="10" t="s">
        <v>93</v>
      </c>
      <c r="D44" s="16" t="s">
        <v>257</v>
      </c>
      <c r="E44" s="20" t="s">
        <v>139</v>
      </c>
      <c r="F44" s="20" t="s">
        <v>140</v>
      </c>
      <c r="G44" s="20" t="str">
        <f>F23a_F23b_Trimestres17_16_15!AJ18</f>
        <v>Difusión de mensajes sobre programas y actividades del Ayuntamiento de Morelia, mediante spots de radio.</v>
      </c>
      <c r="H44" s="20" t="str">
        <f>F23a_F23b_Trimestres17_16_15!N18</f>
        <v>TMMEJ/COT/DCS/042/2017</v>
      </c>
      <c r="I44" s="20" t="str">
        <f>F23a_F23b_Trimestres17_16_15!O18</f>
        <v>Tesoreria Municipal</v>
      </c>
      <c r="J44" s="20" t="s">
        <v>94</v>
      </c>
      <c r="K44" s="20" t="s">
        <v>87</v>
      </c>
      <c r="L44" s="20" t="s">
        <v>96</v>
      </c>
      <c r="M44" s="20" t="s">
        <v>87</v>
      </c>
      <c r="N44" s="20" t="s">
        <v>97</v>
      </c>
      <c r="O44" s="20" t="s">
        <v>88</v>
      </c>
      <c r="P44" s="20" t="s">
        <v>98</v>
      </c>
      <c r="Q44" s="20" t="str">
        <f>F23a_F23b_Trimestres17_16_15!Y18</f>
        <v>Morelia Stereo S.A de C.V</v>
      </c>
      <c r="R44" s="20" t="str">
        <f t="shared" ref="R44:R75" si="2">Q44</f>
        <v>Morelia Stereo S.A de C.V</v>
      </c>
      <c r="S44" s="11" t="str">
        <f>F23a_F23b_Trimestres17_16_15!AG18</f>
        <v>Amplia Cobertura Mediática en el Municipio</v>
      </c>
      <c r="T44" s="16" t="str">
        <f t="shared" ref="T44:T75" si="3">D44</f>
        <v>Sin Competencia del Municipio</v>
      </c>
      <c r="U44" s="20" t="s">
        <v>99</v>
      </c>
      <c r="V44" s="27">
        <f>F23a_F23b_Trimestres17_16_15!R18</f>
        <v>43009</v>
      </c>
      <c r="W44" s="27">
        <f>F23a_F23b_Trimestres17_16_15!S18</f>
        <v>42735</v>
      </c>
      <c r="X44" s="21">
        <f>F23a_F23b_Trimestres17_16_15!M18</f>
        <v>293700</v>
      </c>
      <c r="Y44" s="21">
        <f>F23a_F23b_Trimestres17_16_15!AM18</f>
        <v>0</v>
      </c>
      <c r="Z44" s="16" t="str">
        <f>F23a_F23b_Trimestres17_16_15!BA18</f>
        <v>ND</v>
      </c>
      <c r="AA44" s="141"/>
    </row>
    <row r="45" spans="1:27" ht="45" x14ac:dyDescent="0.25">
      <c r="A45" s="69">
        <v>2017</v>
      </c>
      <c r="B45" s="68" t="s">
        <v>738</v>
      </c>
      <c r="C45" s="10" t="s">
        <v>93</v>
      </c>
      <c r="D45" s="24" t="s">
        <v>257</v>
      </c>
      <c r="E45" s="20" t="s">
        <v>139</v>
      </c>
      <c r="F45" s="20" t="s">
        <v>140</v>
      </c>
      <c r="G45" s="20" t="str">
        <f>F23a_F23b_Trimestres17_16_15!AJ18</f>
        <v>Difusión de mensajes sobre programas y actividades del Ayuntamiento de Morelia, mediante spots de radio.</v>
      </c>
      <c r="H45" s="20" t="str">
        <f>F23a_F23b_Trimestres17_16_15!N18</f>
        <v>TMMEJ/COT/DCS/042/2017</v>
      </c>
      <c r="I45" s="20" t="s">
        <v>90</v>
      </c>
      <c r="J45" s="20" t="s">
        <v>94</v>
      </c>
      <c r="K45" s="20" t="s">
        <v>87</v>
      </c>
      <c r="L45" s="20" t="s">
        <v>96</v>
      </c>
      <c r="M45" s="20" t="s">
        <v>87</v>
      </c>
      <c r="N45" s="20" t="s">
        <v>97</v>
      </c>
      <c r="O45" s="20" t="s">
        <v>88</v>
      </c>
      <c r="P45" s="20" t="s">
        <v>98</v>
      </c>
      <c r="Q45" s="20" t="str">
        <f>F23a_F23b_Trimestres17_16_15!Y18</f>
        <v>Morelia Stereo S.A de C.V</v>
      </c>
      <c r="R45" s="20" t="str">
        <f t="shared" si="2"/>
        <v>Morelia Stereo S.A de C.V</v>
      </c>
      <c r="S45" s="11" t="str">
        <f>F23a_F23b_Trimestres17_16_15!AG18</f>
        <v>Amplia Cobertura Mediática en el Municipio</v>
      </c>
      <c r="T45" s="24" t="str">
        <f t="shared" si="3"/>
        <v>Sin Competencia del Municipio</v>
      </c>
      <c r="U45" s="20" t="s">
        <v>99</v>
      </c>
      <c r="V45" s="27">
        <f>F23a_F23b_Trimestres17_16_15!R18</f>
        <v>43009</v>
      </c>
      <c r="W45" s="27">
        <f>F23a_F23b_Trimestres17_16_15!S18</f>
        <v>42735</v>
      </c>
      <c r="X45" s="21">
        <f>F23a_F23b_Trimestres17_16_15!M18</f>
        <v>293700</v>
      </c>
      <c r="Y45" s="21">
        <f>F23a_F23b_Trimestres17_16_15!AM18</f>
        <v>0</v>
      </c>
      <c r="Z45" s="24" t="str">
        <f>F23a_F23b_Trimestres17_16_15!BA18</f>
        <v>ND</v>
      </c>
      <c r="AA45" s="141"/>
    </row>
    <row r="46" spans="1:27" ht="45" x14ac:dyDescent="0.25">
      <c r="A46" s="69">
        <v>2017</v>
      </c>
      <c r="B46" s="68" t="s">
        <v>738</v>
      </c>
      <c r="C46" s="10" t="s">
        <v>93</v>
      </c>
      <c r="D46" s="24" t="s">
        <v>257</v>
      </c>
      <c r="E46" s="20" t="s">
        <v>105</v>
      </c>
      <c r="F46" s="20" t="s">
        <v>195</v>
      </c>
      <c r="G46" s="20" t="str">
        <f>F23a_F23b_Trimestres17_16_15!AJ52</f>
        <v>Difusión de mensajes sobre programas y actividades del Ayuntamiento de Morelia, en spots de Televisión.</v>
      </c>
      <c r="H46" s="20" t="str">
        <f>F23a_F23b_Trimestres17_16_15!N52</f>
        <v>TMMEJ/COT/DCS/056/2017</v>
      </c>
      <c r="I46" s="20" t="str">
        <f>F23a_F23b_Trimestres17_16_15!O50</f>
        <v>Tesoreria Municipal</v>
      </c>
      <c r="J46" s="20" t="s">
        <v>94</v>
      </c>
      <c r="K46" s="20" t="s">
        <v>87</v>
      </c>
      <c r="L46" s="20" t="s">
        <v>96</v>
      </c>
      <c r="M46" s="20" t="s">
        <v>87</v>
      </c>
      <c r="N46" s="20" t="s">
        <v>97</v>
      </c>
      <c r="O46" s="20" t="s">
        <v>88</v>
      </c>
      <c r="P46" s="20" t="s">
        <v>98</v>
      </c>
      <c r="Q46" s="20" t="str">
        <f>F23a_F23b_Trimestres17_16_15!Y52</f>
        <v>Televisión de Michoacán  S.A de C.V</v>
      </c>
      <c r="R46" s="20" t="str">
        <f t="shared" si="2"/>
        <v>Televisión de Michoacán  S.A de C.V</v>
      </c>
      <c r="S46" s="11" t="str">
        <f>F23a_F23b_Trimestres17_16_15!AG52</f>
        <v>Amplia Cobertura Mediatica en el Municipio</v>
      </c>
      <c r="T46" s="24" t="str">
        <f t="shared" si="3"/>
        <v>Sin Competencia del Municipio</v>
      </c>
      <c r="U46" s="20" t="s">
        <v>99</v>
      </c>
      <c r="V46" s="27">
        <f>F23a_F23b_Trimestres17_16_15!R52</f>
        <v>42828</v>
      </c>
      <c r="W46" s="27">
        <f>F23a_F23b_Trimestres17_16_15!S52</f>
        <v>43100</v>
      </c>
      <c r="X46" s="21">
        <f>F23a_F23b_Trimestres17_16_15!M52</f>
        <v>155700</v>
      </c>
      <c r="Y46" s="21">
        <f>F23a_F23b_Trimestres17_16_15!AM52</f>
        <v>69200</v>
      </c>
      <c r="Z46" s="24" t="str">
        <f>F23a_F23b_Trimestres17_16_15!BA52</f>
        <v xml:space="preserve">815, 823, 831, 841, </v>
      </c>
      <c r="AA46" s="141"/>
    </row>
    <row r="47" spans="1:27" ht="67.5" x14ac:dyDescent="0.25">
      <c r="A47" s="69">
        <v>2017</v>
      </c>
      <c r="B47" s="68" t="s">
        <v>738</v>
      </c>
      <c r="C47" s="10" t="s">
        <v>93</v>
      </c>
      <c r="D47" s="24" t="s">
        <v>257</v>
      </c>
      <c r="E47" s="20" t="s">
        <v>105</v>
      </c>
      <c r="F47" s="20" t="s">
        <v>195</v>
      </c>
      <c r="G47" s="20" t="str">
        <f>F23a_F23b_Trimestres17_16_15!AJ22</f>
        <v>Campañas Publiitarias a través de Spots, sobre las Actividades de las Diferentes Dependencias de gobierno Municipal, realizadas en el ambito de sus respectivas tribuciones.</v>
      </c>
      <c r="H47" s="20" t="str">
        <f>F23a_F23b_Trimestres17_16_15!N22</f>
        <v>SA/DCS/S/67/2017</v>
      </c>
      <c r="I47" s="20" t="str">
        <f>F23a_F23b_Trimestres17_16_15!O20</f>
        <v>Secretaría de Administración</v>
      </c>
      <c r="J47" s="20" t="s">
        <v>94</v>
      </c>
      <c r="K47" s="20" t="s">
        <v>87</v>
      </c>
      <c r="L47" s="20" t="s">
        <v>96</v>
      </c>
      <c r="M47" s="20" t="s">
        <v>87</v>
      </c>
      <c r="N47" s="20" t="s">
        <v>97</v>
      </c>
      <c r="O47" s="20" t="s">
        <v>88</v>
      </c>
      <c r="P47" s="20" t="s">
        <v>98</v>
      </c>
      <c r="Q47" s="20" t="str">
        <f>F23a_F23b_Trimestres17_16_15!Y22</f>
        <v>Radiotelevisora de Morelia S.A</v>
      </c>
      <c r="R47" s="20" t="str">
        <f t="shared" si="2"/>
        <v>Radiotelevisora de Morelia S.A</v>
      </c>
      <c r="S47" s="11" t="str">
        <f>F23a_F23b_Trimestres17_16_15!AG22</f>
        <v>Amplia Cobertura Mediatica en el Municipio</v>
      </c>
      <c r="T47" s="24" t="str">
        <f t="shared" si="3"/>
        <v>Sin Competencia del Municipio</v>
      </c>
      <c r="U47" s="20" t="s">
        <v>99</v>
      </c>
      <c r="V47" s="27">
        <f>F23a_F23b_Trimestres17_16_15!R22</f>
        <v>42917</v>
      </c>
      <c r="W47" s="27">
        <f>F23a_F23b_Trimestres17_16_15!S22</f>
        <v>43100</v>
      </c>
      <c r="X47" s="21">
        <f>F23a_F23b_Trimestres17_16_15!M22</f>
        <v>300000</v>
      </c>
      <c r="Y47" s="21">
        <f>F23a_F23b_Trimestres17_16_15!AM22</f>
        <v>50000</v>
      </c>
      <c r="Z47" s="24" t="str">
        <f>F23a_F23b_Trimestres17_16_15!BA22</f>
        <v>MI 3882</v>
      </c>
      <c r="AA47" s="141"/>
    </row>
    <row r="48" spans="1:27" ht="45" x14ac:dyDescent="0.25">
      <c r="A48" s="69">
        <v>2017</v>
      </c>
      <c r="B48" s="68" t="s">
        <v>738</v>
      </c>
      <c r="C48" s="10" t="s">
        <v>93</v>
      </c>
      <c r="D48" s="24" t="s">
        <v>257</v>
      </c>
      <c r="E48" s="20" t="s">
        <v>116</v>
      </c>
      <c r="F48" s="20" t="s">
        <v>113</v>
      </c>
      <c r="G48" s="20" t="str">
        <f>F23a_F23b_Trimestres17_16_15!AJ24</f>
        <v>Difusión de mensajes sobre programas y actividades del Ayuntamiento de Morelia, en medio de difusión “revista Rosalva”</v>
      </c>
      <c r="H48" s="20" t="str">
        <f>F23a_F23b_Trimestres17_16_15!N24</f>
        <v>TMMEJ/COT/DCS/055/2017</v>
      </c>
      <c r="I48" s="20" t="str">
        <f>F23a_F23b_Trimestres17_16_15!O22</f>
        <v>Secretaría de Administración</v>
      </c>
      <c r="J48" s="20" t="s">
        <v>94</v>
      </c>
      <c r="K48" s="20" t="s">
        <v>87</v>
      </c>
      <c r="L48" s="20" t="s">
        <v>96</v>
      </c>
      <c r="M48" s="20" t="s">
        <v>87</v>
      </c>
      <c r="N48" s="20" t="s">
        <v>97</v>
      </c>
      <c r="O48" s="20" t="s">
        <v>88</v>
      </c>
      <c r="P48" s="20" t="s">
        <v>98</v>
      </c>
      <c r="Q48" s="20" t="str">
        <f>F23a_F23b_Trimestres17_16_15!Y24</f>
        <v>ND</v>
      </c>
      <c r="R48" s="20" t="str">
        <f t="shared" si="2"/>
        <v>ND</v>
      </c>
      <c r="S48" s="11" t="str">
        <f>F23a_F23b_Trimestres17_16_15!AG24</f>
        <v>Amplia Cobertura Mediatica en el Municipio</v>
      </c>
      <c r="T48" s="24" t="str">
        <f t="shared" si="3"/>
        <v>Sin Competencia del Municipio</v>
      </c>
      <c r="U48" s="20" t="s">
        <v>99</v>
      </c>
      <c r="V48" s="27">
        <f>F23a_F23b_Trimestres17_16_15!R24</f>
        <v>42919</v>
      </c>
      <c r="W48" s="27">
        <f>F23a_F23b_Trimestres17_16_15!S24</f>
        <v>43100</v>
      </c>
      <c r="X48" s="21">
        <f>F23a_F23b_Trimestres17_16_15!M24</f>
        <v>48720</v>
      </c>
      <c r="Y48" s="21">
        <f>F23a_F23b_Trimestres17_16_15!AM24</f>
        <v>8120</v>
      </c>
      <c r="Z48" s="24" t="str">
        <f>F23a_F23b_Trimestres17_16_15!BA24</f>
        <v xml:space="preserve">3A, </v>
      </c>
      <c r="AA48" s="141"/>
    </row>
    <row r="49" spans="1:27" ht="45" x14ac:dyDescent="0.25">
      <c r="A49" s="69">
        <v>2017</v>
      </c>
      <c r="B49" s="68" t="s">
        <v>738</v>
      </c>
      <c r="C49" s="10" t="s">
        <v>93</v>
      </c>
      <c r="D49" s="24" t="s">
        <v>257</v>
      </c>
      <c r="E49" s="20" t="s">
        <v>139</v>
      </c>
      <c r="F49" s="20" t="s">
        <v>140</v>
      </c>
      <c r="G49" s="20" t="str">
        <f>F23a_F23b_Trimestres17_16_15!AJ26</f>
        <v>Servicios de Difusión de mensajes, programas, actividades y Campañs del H. Ayuntamiento de Morelia.</v>
      </c>
      <c r="H49" s="20" t="str">
        <f>F23a_F23b_Trimestres17_16_15!N26</f>
        <v>SA/DCS/S/72/2017</v>
      </c>
      <c r="I49" s="20" t="str">
        <f>F23a_F23b_Trimestres17_16_15!O24</f>
        <v>Tesoreria Municipal</v>
      </c>
      <c r="J49" s="20" t="s">
        <v>94</v>
      </c>
      <c r="K49" s="20" t="s">
        <v>87</v>
      </c>
      <c r="L49" s="20" t="s">
        <v>96</v>
      </c>
      <c r="M49" s="20" t="s">
        <v>87</v>
      </c>
      <c r="N49" s="20" t="s">
        <v>97</v>
      </c>
      <c r="O49" s="20" t="s">
        <v>88</v>
      </c>
      <c r="P49" s="20" t="s">
        <v>98</v>
      </c>
      <c r="Q49" s="20" t="str">
        <f>F23a_F23b_Trimestres17_16_15!Y26</f>
        <v>Servicios y Asesoria Publicitaria Siglo XXI S.A de C.V</v>
      </c>
      <c r="R49" s="20" t="str">
        <f t="shared" si="2"/>
        <v>Servicios y Asesoria Publicitaria Siglo XXI S.A de C.V</v>
      </c>
      <c r="S49" s="11" t="str">
        <f>F23a_F23b_Trimestres17_16_15!AG26</f>
        <v>Amplia Cobertura Mediatica en el Municipio</v>
      </c>
      <c r="T49" s="24" t="str">
        <f t="shared" si="3"/>
        <v>Sin Competencia del Municipio</v>
      </c>
      <c r="U49" s="20" t="s">
        <v>99</v>
      </c>
      <c r="V49" s="27">
        <f>F23a_F23b_Trimestres17_16_15!R26</f>
        <v>42917</v>
      </c>
      <c r="W49" s="27">
        <f>F23a_F23b_Trimestres17_16_15!S26</f>
        <v>43100</v>
      </c>
      <c r="X49" s="21">
        <f>F23a_F23b_Trimestres17_16_15!M26</f>
        <v>300000</v>
      </c>
      <c r="Y49" s="21">
        <f>F23a_F23b_Trimestres17_16_15!AM26</f>
        <v>50000</v>
      </c>
      <c r="Z49" s="24" t="str">
        <f>F23a_F23b_Trimestres17_16_15!BA26</f>
        <v xml:space="preserve">115, </v>
      </c>
      <c r="AA49" s="141"/>
    </row>
    <row r="50" spans="1:27" ht="45" x14ac:dyDescent="0.25">
      <c r="A50" s="69">
        <v>2017</v>
      </c>
      <c r="B50" s="68" t="s">
        <v>738</v>
      </c>
      <c r="C50" s="10" t="s">
        <v>93</v>
      </c>
      <c r="D50" s="24" t="s">
        <v>257</v>
      </c>
      <c r="E50" s="20" t="s">
        <v>139</v>
      </c>
      <c r="F50" s="20" t="s">
        <v>140</v>
      </c>
      <c r="G50" s="20" t="str">
        <f>F23a_F23b_Trimestres17_16_15!AJ27</f>
        <v>Difusión de mensajes sobre programas y actividades del Ayuntamiento de Morelia, en medio electrónico.</v>
      </c>
      <c r="H50" s="20" t="str">
        <f>F23a_F23b_Trimestres17_16_15!N27</f>
        <v>SA/DCS/S/043/2017</v>
      </c>
      <c r="I50" s="20" t="str">
        <f>F23a_F23b_Trimestres17_16_15!O25</f>
        <v>Secretaría de Administración</v>
      </c>
      <c r="J50" s="20" t="s">
        <v>94</v>
      </c>
      <c r="K50" s="20" t="s">
        <v>87</v>
      </c>
      <c r="L50" s="20" t="s">
        <v>96</v>
      </c>
      <c r="M50" s="20" t="s">
        <v>87</v>
      </c>
      <c r="N50" s="20" t="s">
        <v>97</v>
      </c>
      <c r="O50" s="20" t="s">
        <v>88</v>
      </c>
      <c r="P50" s="20" t="s">
        <v>98</v>
      </c>
      <c r="Q50" s="20" t="str">
        <f>F23a_F23b_Trimestres17_16_15!Y27</f>
        <v>ND</v>
      </c>
      <c r="R50" s="20" t="str">
        <f t="shared" si="2"/>
        <v>ND</v>
      </c>
      <c r="S50" s="11" t="str">
        <f>F23a_F23b_Trimestres17_16_15!AG27</f>
        <v>Amplia Cobertura Mediatica en el Municipio</v>
      </c>
      <c r="T50" s="24" t="str">
        <f t="shared" si="3"/>
        <v>Sin Competencia del Municipio</v>
      </c>
      <c r="U50" s="20" t="s">
        <v>99</v>
      </c>
      <c r="V50" s="27">
        <f>F23a_F23b_Trimestres17_16_15!R27</f>
        <v>42887</v>
      </c>
      <c r="W50" s="27">
        <f>F23a_F23b_Trimestres17_16_15!S27</f>
        <v>43100</v>
      </c>
      <c r="X50" s="21">
        <f>F23a_F23b_Trimestres17_16_15!M27</f>
        <v>39200</v>
      </c>
      <c r="Y50" s="21">
        <f>F23a_F23b_Trimestres17_16_15!AM27</f>
        <v>11200</v>
      </c>
      <c r="Z50" s="24" t="str">
        <f>F23a_F23b_Trimestres17_16_15!BA27</f>
        <v>9D70B6CBAFAC, 98D23BE1B6EB</v>
      </c>
      <c r="AA50" s="141"/>
    </row>
    <row r="51" spans="1:27" ht="45" x14ac:dyDescent="0.25">
      <c r="A51" s="69">
        <v>2017</v>
      </c>
      <c r="B51" s="68" t="s">
        <v>738</v>
      </c>
      <c r="C51" s="10" t="s">
        <v>93</v>
      </c>
      <c r="D51" s="24" t="s">
        <v>257</v>
      </c>
      <c r="E51" s="20" t="s">
        <v>139</v>
      </c>
      <c r="F51" s="20" t="s">
        <v>140</v>
      </c>
      <c r="G51" s="20" t="str">
        <f>F23a_F23b_Trimestres17_16_15!AJ28</f>
        <v>Difusión de mensajes sobre programas y actividades del Ayuntamiento de Morelia, en medio electrónico.</v>
      </c>
      <c r="H51" s="20" t="str">
        <f>F23a_F23b_Trimestres17_16_15!N28</f>
        <v>SA/DCS/S/044/2017</v>
      </c>
      <c r="I51" s="20" t="str">
        <f>F23a_F23b_Trimestres17_16_15!O26</f>
        <v>Secretaría de Administración</v>
      </c>
      <c r="J51" s="20" t="s">
        <v>94</v>
      </c>
      <c r="K51" s="20" t="s">
        <v>87</v>
      </c>
      <c r="L51" s="20" t="s">
        <v>96</v>
      </c>
      <c r="M51" s="20" t="s">
        <v>87</v>
      </c>
      <c r="N51" s="20" t="s">
        <v>97</v>
      </c>
      <c r="O51" s="20" t="s">
        <v>88</v>
      </c>
      <c r="P51" s="20" t="s">
        <v>98</v>
      </c>
      <c r="Q51" s="20" t="str">
        <f>F23a_F23b_Trimestres17_16_15!Y28</f>
        <v>ND</v>
      </c>
      <c r="R51" s="20" t="str">
        <f t="shared" si="2"/>
        <v>ND</v>
      </c>
      <c r="S51" s="11" t="str">
        <f>F23a_F23b_Trimestres17_16_15!AG28</f>
        <v>Amplia Cobertura Mediatica en el Municipio</v>
      </c>
      <c r="T51" s="24" t="str">
        <f t="shared" si="3"/>
        <v>Sin Competencia del Municipio</v>
      </c>
      <c r="U51" s="20" t="s">
        <v>99</v>
      </c>
      <c r="V51" s="27">
        <f>F23a_F23b_Trimestres17_16_15!R28</f>
        <v>42887</v>
      </c>
      <c r="W51" s="27">
        <f>F23a_F23b_Trimestres17_16_15!S28</f>
        <v>42978</v>
      </c>
      <c r="X51" s="21">
        <f>F23a_F23b_Trimestres17_16_15!M28</f>
        <v>30000</v>
      </c>
      <c r="Y51" s="21">
        <f>F23a_F23b_Trimestres17_16_15!AM28</f>
        <v>20000</v>
      </c>
      <c r="Z51" s="24" t="str">
        <f>F23a_F23b_Trimestres17_16_15!BA28</f>
        <v>CB8142D03F92, A8</v>
      </c>
      <c r="AA51" s="141"/>
    </row>
    <row r="52" spans="1:27" ht="33.75" x14ac:dyDescent="0.25">
      <c r="A52" s="69">
        <v>2017</v>
      </c>
      <c r="B52" s="68" t="s">
        <v>738</v>
      </c>
      <c r="C52" s="10" t="s">
        <v>93</v>
      </c>
      <c r="D52" s="24" t="s">
        <v>257</v>
      </c>
      <c r="E52" s="20" t="s">
        <v>116</v>
      </c>
      <c r="F52" s="20" t="s">
        <v>113</v>
      </c>
      <c r="G52" s="20" t="str">
        <f>F23a_F23b_Trimestres17_16_15!AJ66</f>
        <v>Servicios de Difusión de mensajes, programas, actividades y Campañas del H. Ayuntamiento de Morelia.</v>
      </c>
      <c r="H52" s="20" t="str">
        <f>F23a_F23b_Trimestres17_16_15!N66</f>
        <v>SA/DCS/S/63/2017</v>
      </c>
      <c r="I52" s="20" t="str">
        <f>F23a_F23b_Trimestres17_16_15!O64</f>
        <v>Secretaría de Administración</v>
      </c>
      <c r="J52" s="20" t="s">
        <v>94</v>
      </c>
      <c r="K52" s="20" t="s">
        <v>87</v>
      </c>
      <c r="L52" s="20" t="s">
        <v>96</v>
      </c>
      <c r="M52" s="20" t="s">
        <v>87</v>
      </c>
      <c r="N52" s="20" t="s">
        <v>97</v>
      </c>
      <c r="O52" s="20" t="s">
        <v>88</v>
      </c>
      <c r="P52" s="20" t="s">
        <v>98</v>
      </c>
      <c r="Q52" s="20" t="str">
        <f>F23a_F23b_Trimestres17_16_15!Y66</f>
        <v>Casa Editorial ABC de Michoacán S.A de C.V</v>
      </c>
      <c r="R52" s="20" t="str">
        <f t="shared" si="2"/>
        <v>Casa Editorial ABC de Michoacán S.A de C.V</v>
      </c>
      <c r="S52" s="11" t="str">
        <f>F23a_F23b_Trimestres17_16_15!AG66</f>
        <v>Amplia Cobertura Mediatica en el Municipio</v>
      </c>
      <c r="T52" s="24" t="str">
        <f t="shared" si="3"/>
        <v>Sin Competencia del Municipio</v>
      </c>
      <c r="U52" s="20" t="s">
        <v>99</v>
      </c>
      <c r="V52" s="27">
        <f>F23a_F23b_Trimestres17_16_15!R66</f>
        <v>42736</v>
      </c>
      <c r="W52" s="27">
        <f>F23a_F23b_Trimestres17_16_15!S66</f>
        <v>42916</v>
      </c>
      <c r="X52" s="21">
        <f>F23a_F23b_Trimestres17_16_15!M66</f>
        <v>315000</v>
      </c>
      <c r="Y52" s="21">
        <f>F23a_F23b_Trimestres17_16_15!AM66</f>
        <v>315000</v>
      </c>
      <c r="Z52" s="24" t="str">
        <f>F23a_F23b_Trimestres17_16_15!BA66</f>
        <v>MOR 524, MOR 525, MOR 530, 40, 91, 213</v>
      </c>
      <c r="AA52" s="141"/>
    </row>
    <row r="53" spans="1:27" ht="67.5" customHeight="1" x14ac:dyDescent="0.25">
      <c r="A53" s="69">
        <v>2017</v>
      </c>
      <c r="B53" s="68" t="s">
        <v>738</v>
      </c>
      <c r="C53" s="10" t="s">
        <v>93</v>
      </c>
      <c r="D53" s="24" t="s">
        <v>257</v>
      </c>
      <c r="E53" s="20" t="s">
        <v>116</v>
      </c>
      <c r="F53" s="20" t="s">
        <v>122</v>
      </c>
      <c r="G53" s="20" t="str">
        <f>F23a_F23b_Trimestres17_16_15!AJ67</f>
        <v>Servicios de dar a Conocer a la Ciudadania de Morelia en general, las acciones, programas y campañas realizadas por el H. Ayuntamiento en favor de los Morelianos.</v>
      </c>
      <c r="H53" s="20" t="str">
        <f>F23a_F23b_Trimestres17_16_15!N67</f>
        <v>SA/DCS/S/114/2017</v>
      </c>
      <c r="I53" s="20" t="str">
        <f>F23a_F23b_Trimestres17_16_15!O65</f>
        <v>Secretaría de Administración</v>
      </c>
      <c r="J53" s="20" t="s">
        <v>94</v>
      </c>
      <c r="K53" s="20" t="s">
        <v>87</v>
      </c>
      <c r="L53" s="20" t="s">
        <v>96</v>
      </c>
      <c r="M53" s="20" t="s">
        <v>87</v>
      </c>
      <c r="N53" s="20" t="s">
        <v>97</v>
      </c>
      <c r="O53" s="20" t="s">
        <v>88</v>
      </c>
      <c r="P53" s="20" t="s">
        <v>98</v>
      </c>
      <c r="Q53" s="20" t="str">
        <f>F23a_F23b_Trimestres17_16_15!Y67</f>
        <v>Radio Trenu S.A de C.V</v>
      </c>
      <c r="R53" s="20" t="str">
        <f t="shared" si="2"/>
        <v>Radio Trenu S.A de C.V</v>
      </c>
      <c r="S53" s="11" t="str">
        <f>F23a_F23b_Trimestres17_16_15!AG67</f>
        <v>Amplia Cobertura Mediatica en el Municipio</v>
      </c>
      <c r="T53" s="24" t="str">
        <f t="shared" si="3"/>
        <v>Sin Competencia del Municipio</v>
      </c>
      <c r="U53" s="20" t="s">
        <v>99</v>
      </c>
      <c r="V53" s="27">
        <f>F23a_F23b_Trimestres17_16_15!R67</f>
        <v>42736</v>
      </c>
      <c r="W53" s="27">
        <f>F23a_F23b_Trimestres17_16_15!S67</f>
        <v>42825</v>
      </c>
      <c r="X53" s="21">
        <f>F23a_F23b_Trimestres17_16_15!M67</f>
        <v>348000</v>
      </c>
      <c r="Y53" s="21">
        <f>F23a_F23b_Trimestres17_16_15!AM67</f>
        <v>348000</v>
      </c>
      <c r="Z53" s="24" t="str">
        <f>F23a_F23b_Trimestres17_16_15!BA67</f>
        <v>A 1840, A 1841, A 1923</v>
      </c>
      <c r="AA53" s="141"/>
    </row>
    <row r="54" spans="1:27" ht="87" customHeight="1" x14ac:dyDescent="0.25">
      <c r="A54" s="69">
        <v>2017</v>
      </c>
      <c r="B54" s="68" t="s">
        <v>738</v>
      </c>
      <c r="C54" s="10" t="s">
        <v>93</v>
      </c>
      <c r="D54" s="24" t="s">
        <v>257</v>
      </c>
      <c r="E54" s="20" t="s">
        <v>139</v>
      </c>
      <c r="F54" s="20" t="s">
        <v>140</v>
      </c>
      <c r="G54" s="20" t="str">
        <f>F23a_F23b_Trimestres17_16_15!AJ68</f>
        <v>Servicio de Transmisión de las Actividades, Mensajes, funciones y programas que realiza el Ayuntamiento, para conocimiento de la ciudadania moreliana en general en Revista Innbus.</v>
      </c>
      <c r="H54" s="20" t="str">
        <f>F23a_F23b_Trimestres17_16_15!N68</f>
        <v>SA/DCS/S/101/2017</v>
      </c>
      <c r="I54" s="20" t="str">
        <f>F23a_F23b_Trimestres17_16_15!O66</f>
        <v>Secretaría de Administración</v>
      </c>
      <c r="J54" s="20" t="s">
        <v>94</v>
      </c>
      <c r="K54" s="20" t="s">
        <v>87</v>
      </c>
      <c r="L54" s="20" t="s">
        <v>96</v>
      </c>
      <c r="M54" s="20" t="s">
        <v>87</v>
      </c>
      <c r="N54" s="20" t="s">
        <v>97</v>
      </c>
      <c r="O54" s="20" t="s">
        <v>88</v>
      </c>
      <c r="P54" s="20" t="s">
        <v>98</v>
      </c>
      <c r="Q54" s="20" t="str">
        <f>F23a_F23b_Trimestres17_16_15!Y68</f>
        <v>Centro de Medios de Michoacán S.A de C.V</v>
      </c>
      <c r="R54" s="20" t="str">
        <f t="shared" si="2"/>
        <v>Centro de Medios de Michoacán S.A de C.V</v>
      </c>
      <c r="S54" s="11" t="str">
        <f>F23a_F23b_Trimestres17_16_15!AG68</f>
        <v>Amplia Cobertura Mediatica en el Municipio</v>
      </c>
      <c r="T54" s="24" t="str">
        <f t="shared" si="3"/>
        <v>Sin Competencia del Municipio</v>
      </c>
      <c r="U54" s="20" t="s">
        <v>99</v>
      </c>
      <c r="V54" s="27">
        <f>F23a_F23b_Trimestres17_16_15!R68</f>
        <v>42736</v>
      </c>
      <c r="W54" s="27">
        <f>F23a_F23b_Trimestres17_16_15!S68</f>
        <v>42855</v>
      </c>
      <c r="X54" s="21">
        <f>F23a_F23b_Trimestres17_16_15!M68</f>
        <v>400000</v>
      </c>
      <c r="Y54" s="21">
        <f>F23a_F23b_Trimestres17_16_15!AM68</f>
        <v>400000</v>
      </c>
      <c r="Z54" s="24" t="str">
        <f>F23a_F23b_Trimestres17_16_15!BA68</f>
        <v>A 10503, A 10504, A 10589, A10782</v>
      </c>
      <c r="AA54" s="141"/>
    </row>
    <row r="55" spans="1:27" ht="33.75" x14ac:dyDescent="0.25">
      <c r="A55" s="69">
        <v>2017</v>
      </c>
      <c r="B55" s="68" t="s">
        <v>738</v>
      </c>
      <c r="C55" s="10" t="s">
        <v>93</v>
      </c>
      <c r="D55" s="24" t="s">
        <v>257</v>
      </c>
      <c r="E55" s="20" t="s">
        <v>105</v>
      </c>
      <c r="F55" s="20" t="s">
        <v>195</v>
      </c>
      <c r="G55" s="20" t="str">
        <f>F23a_F23b_Trimestres17_16_15!AJ70</f>
        <v>Servicios de Difusión de mensajes, programas, actividades y Campañs del H. Ayuntamiento de Morelia.</v>
      </c>
      <c r="H55" s="20" t="str">
        <f>F23a_F23b_Trimestres17_16_15!N70</f>
        <v>SA/DCS/S/66/2017</v>
      </c>
      <c r="I55" s="20" t="str">
        <f>F23a_F23b_Trimestres17_16_15!O68</f>
        <v>Secretaría de Administración</v>
      </c>
      <c r="J55" s="20" t="s">
        <v>94</v>
      </c>
      <c r="K55" s="20" t="s">
        <v>87</v>
      </c>
      <c r="L55" s="20" t="s">
        <v>96</v>
      </c>
      <c r="M55" s="20" t="s">
        <v>87</v>
      </c>
      <c r="N55" s="20" t="s">
        <v>97</v>
      </c>
      <c r="O55" s="20" t="s">
        <v>88</v>
      </c>
      <c r="P55" s="20" t="s">
        <v>98</v>
      </c>
      <c r="Q55" s="20" t="str">
        <f>F23a_F23b_Trimestres17_16_15!Y70</f>
        <v>Radiotelevisora de Morelia S.A</v>
      </c>
      <c r="R55" s="20" t="str">
        <f t="shared" si="2"/>
        <v>Radiotelevisora de Morelia S.A</v>
      </c>
      <c r="S55" s="11" t="str">
        <f>F23a_F23b_Trimestres17_16_15!AG70</f>
        <v>Amplia Cobertura Mediatica en el Municipio</v>
      </c>
      <c r="T55" s="24" t="str">
        <f t="shared" si="3"/>
        <v>Sin Competencia del Municipio</v>
      </c>
      <c r="U55" s="20" t="s">
        <v>99</v>
      </c>
      <c r="V55" s="27">
        <f>F23a_F23b_Trimestres17_16_15!R70</f>
        <v>42736</v>
      </c>
      <c r="W55" s="27">
        <f>F23a_F23b_Trimestres17_16_15!S70</f>
        <v>42916</v>
      </c>
      <c r="X55" s="21">
        <f>F23a_F23b_Trimestres17_16_15!M70</f>
        <v>300000</v>
      </c>
      <c r="Y55" s="21">
        <f>F23a_F23b_Trimestres17_16_15!AM70</f>
        <v>300000</v>
      </c>
      <c r="Z55" s="24" t="str">
        <f>F23a_F23b_Trimestres17_16_15!BA70</f>
        <v>MI-3587, MI-3572, MI-3619, MI-3682, MI-3759, MI 3816.</v>
      </c>
      <c r="AA55" s="141"/>
    </row>
    <row r="56" spans="1:27" ht="45" x14ac:dyDescent="0.25">
      <c r="A56" s="69">
        <v>2017</v>
      </c>
      <c r="B56" s="68" t="s">
        <v>738</v>
      </c>
      <c r="C56" s="10" t="s">
        <v>93</v>
      </c>
      <c r="D56" s="24" t="s">
        <v>257</v>
      </c>
      <c r="E56" s="20" t="s">
        <v>105</v>
      </c>
      <c r="F56" s="20" t="s">
        <v>195</v>
      </c>
      <c r="G56" s="20" t="str">
        <f>F23a_F23b_Trimestres17_16_15!AJ71</f>
        <v>Servicios de Difusión de mensajes, programas, actividades y Campañs del H. Ayuntamiento de Morelia.</v>
      </c>
      <c r="H56" s="20" t="str">
        <f>F23a_F23b_Trimestres17_16_15!N71</f>
        <v>SA/DCS/S/85/2017</v>
      </c>
      <c r="I56" s="20" t="str">
        <f>F23a_F23b_Trimestres17_16_15!O69</f>
        <v>Secretaría de Administración</v>
      </c>
      <c r="J56" s="20" t="s">
        <v>94</v>
      </c>
      <c r="K56" s="20" t="s">
        <v>87</v>
      </c>
      <c r="L56" s="20" t="s">
        <v>96</v>
      </c>
      <c r="M56" s="20" t="s">
        <v>87</v>
      </c>
      <c r="N56" s="20" t="s">
        <v>97</v>
      </c>
      <c r="O56" s="20" t="s">
        <v>88</v>
      </c>
      <c r="P56" s="20" t="s">
        <v>98</v>
      </c>
      <c r="Q56" s="20" t="str">
        <f>F23a_F23b_Trimestres17_16_15!Y71</f>
        <v>Corporación Morelia Multimedia S.A de C.V</v>
      </c>
      <c r="R56" s="20" t="str">
        <f t="shared" si="2"/>
        <v>Corporación Morelia Multimedia S.A de C.V</v>
      </c>
      <c r="S56" s="11" t="str">
        <f>F23a_F23b_Trimestres17_16_15!AG71</f>
        <v>Amplia Cobertura Mediatica en el Municipio</v>
      </c>
      <c r="T56" s="24" t="str">
        <f t="shared" si="3"/>
        <v>Sin Competencia del Municipio</v>
      </c>
      <c r="U56" s="20" t="s">
        <v>99</v>
      </c>
      <c r="V56" s="27">
        <f>F23a_F23b_Trimestres17_16_15!R71</f>
        <v>42736</v>
      </c>
      <c r="W56" s="27">
        <f>F23a_F23b_Trimestres17_16_15!S71</f>
        <v>42825</v>
      </c>
      <c r="X56" s="21">
        <f>F23a_F23b_Trimestres17_16_15!M71</f>
        <v>90000</v>
      </c>
      <c r="Y56" s="21">
        <f>F23a_F23b_Trimestres17_16_15!AM71</f>
        <v>90000</v>
      </c>
      <c r="Z56" s="24" t="str">
        <f>F23a_F23b_Trimestres17_16_15!BA71</f>
        <v>2870 MOR, 2871 MOR, 2946 MOR</v>
      </c>
      <c r="AA56" s="141"/>
    </row>
    <row r="57" spans="1:27" ht="78.75" customHeight="1" x14ac:dyDescent="0.25">
      <c r="A57" s="69">
        <v>2017</v>
      </c>
      <c r="B57" s="68" t="s">
        <v>738</v>
      </c>
      <c r="C57" s="10" t="s">
        <v>93</v>
      </c>
      <c r="D57" s="16" t="s">
        <v>257</v>
      </c>
      <c r="E57" s="20" t="s">
        <v>159</v>
      </c>
      <c r="F57" s="20" t="s">
        <v>160</v>
      </c>
      <c r="G57" s="20" t="str">
        <f>F23a_F23b_Trimestres17_16_15!AJ105</f>
        <v>Servicio de Difusión de Campañas: "Predial y Descuentos 2017", "Agua sin Aumento 2017", spots que se transmiten en medio radiofonico.</v>
      </c>
      <c r="H57" s="20" t="str">
        <f>F23a_F23b_Trimestres17_16_15!N105</f>
        <v>SA/DCS/S/046/2017</v>
      </c>
      <c r="I57" s="20" t="str">
        <f>F23a_F23b_Trimestres17_16_15!O105</f>
        <v>Secretaría de Administración</v>
      </c>
      <c r="J57" s="20" t="s">
        <v>94</v>
      </c>
      <c r="K57" s="20" t="s">
        <v>87</v>
      </c>
      <c r="L57" s="20" t="s">
        <v>96</v>
      </c>
      <c r="M57" s="20" t="s">
        <v>87</v>
      </c>
      <c r="N57" s="20" t="s">
        <v>97</v>
      </c>
      <c r="O57" s="20" t="s">
        <v>88</v>
      </c>
      <c r="P57" s="20" t="s">
        <v>98</v>
      </c>
      <c r="Q57" s="20" t="str">
        <f>F23a_F23b_Trimestres17_16_15!Y105</f>
        <v>Centro de Medios de Michoacán S.A de C.V</v>
      </c>
      <c r="R57" s="20" t="str">
        <f t="shared" si="2"/>
        <v>Centro de Medios de Michoacán S.A de C.V</v>
      </c>
      <c r="S57" s="11" t="str">
        <f>F23a_F23b_Trimestres17_16_15!AG105</f>
        <v>Amplia Cobertura Mediatica en el Municipio</v>
      </c>
      <c r="T57" s="16" t="str">
        <f t="shared" si="3"/>
        <v>Sin Competencia del Municipio</v>
      </c>
      <c r="U57" s="20" t="s">
        <v>99</v>
      </c>
      <c r="V57" s="27">
        <f>F23a_F23b_Trimestres17_16_15!R105</f>
        <v>42736</v>
      </c>
      <c r="W57" s="27">
        <f>F23a_F23b_Trimestres17_16_15!S105</f>
        <v>42766</v>
      </c>
      <c r="X57" s="21">
        <f>F23a_F23b_Trimestres17_16_15!M105</f>
        <v>200000</v>
      </c>
      <c r="Y57" s="21">
        <f>F23a_F23b_Trimestres17_16_15!AM105</f>
        <v>200000</v>
      </c>
      <c r="Z57" s="16" t="str">
        <f>F23a_F23b_Trimestres17_16_15!BA105</f>
        <v xml:space="preserve">A 10357
</v>
      </c>
      <c r="AA57" s="141"/>
    </row>
    <row r="58" spans="1:27" ht="105.75" customHeight="1" x14ac:dyDescent="0.25">
      <c r="A58" s="69">
        <v>2017</v>
      </c>
      <c r="B58" s="68" t="s">
        <v>738</v>
      </c>
      <c r="C58" s="10" t="s">
        <v>93</v>
      </c>
      <c r="D58" s="16" t="s">
        <v>257</v>
      </c>
      <c r="E58" s="20" t="s">
        <v>159</v>
      </c>
      <c r="F58" s="20" t="s">
        <v>160</v>
      </c>
      <c r="G58" s="20" t="str">
        <f>F23a_F23b_Trimestres17_16_15!AJ108</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H58" s="20" t="str">
        <f>F23a_F23b_Trimestres17_16_15!N108</f>
        <v>SA/DCS/S/115/2017</v>
      </c>
      <c r="I58" s="20" t="str">
        <f>F23a_F23b_Trimestres17_16_15!O108</f>
        <v>Secretaría de Administración</v>
      </c>
      <c r="J58" s="20" t="s">
        <v>94</v>
      </c>
      <c r="K58" s="20" t="s">
        <v>87</v>
      </c>
      <c r="L58" s="20" t="s">
        <v>96</v>
      </c>
      <c r="M58" s="20" t="s">
        <v>87</v>
      </c>
      <c r="N58" s="20" t="s">
        <v>97</v>
      </c>
      <c r="O58" s="20" t="s">
        <v>88</v>
      </c>
      <c r="P58" s="20" t="s">
        <v>98</v>
      </c>
      <c r="Q58" s="20" t="str">
        <f>F23a_F23b_Trimestres17_16_15!Y108</f>
        <v>Grupo la Voz del Viento S.A de C.V</v>
      </c>
      <c r="R58" s="20" t="str">
        <f t="shared" si="2"/>
        <v>Grupo la Voz del Viento S.A de C.V</v>
      </c>
      <c r="S58" s="11" t="str">
        <f>F23a_F23b_Trimestres17_16_15!AG108</f>
        <v>Amplia Cobertura Mediatica en el Municipio</v>
      </c>
      <c r="T58" s="16" t="str">
        <f t="shared" si="3"/>
        <v>Sin Competencia del Municipio</v>
      </c>
      <c r="U58" s="20" t="s">
        <v>99</v>
      </c>
      <c r="V58" s="27">
        <f>F23a_F23b_Trimestres17_16_15!R108</f>
        <v>42767</v>
      </c>
      <c r="W58" s="27">
        <f>F23a_F23b_Trimestres17_16_15!S108</f>
        <v>42794</v>
      </c>
      <c r="X58" s="21">
        <f>F23a_F23b_Trimestres17_16_15!M108</f>
        <v>375000</v>
      </c>
      <c r="Y58" s="21">
        <f>F23a_F23b_Trimestres17_16_15!AM108</f>
        <v>375000</v>
      </c>
      <c r="Z58" s="16">
        <f>F23a_F23b_Trimestres17_16_15!BA108</f>
        <v>70</v>
      </c>
      <c r="AA58" s="141"/>
    </row>
    <row r="59" spans="1:27" ht="67.5" x14ac:dyDescent="0.25">
      <c r="A59" s="69">
        <v>2017</v>
      </c>
      <c r="B59" s="68" t="s">
        <v>738</v>
      </c>
      <c r="C59" s="10" t="s">
        <v>93</v>
      </c>
      <c r="D59" s="24" t="s">
        <v>257</v>
      </c>
      <c r="E59" s="20" t="s">
        <v>139</v>
      </c>
      <c r="F59" s="20" t="s">
        <v>140</v>
      </c>
      <c r="G59" s="20" t="str">
        <f>F23a_F23b_Trimestres17_16_15!AJ37</f>
        <v>Servicio de Transmisión de las Actividades, Mensajes, funciones y programas que realiza el Ayuntamiento, para conocimiento de la ciudadania moreliana en general en Revista Innbus.</v>
      </c>
      <c r="H59" s="20" t="str">
        <f>F23a_F23b_Trimestres17_16_15!N37</f>
        <v>SA/DCS/S/56/2017</v>
      </c>
      <c r="I59" s="20" t="str">
        <f>F23a_F23b_Trimestres17_16_15!O35</f>
        <v>Secretaría de Administración</v>
      </c>
      <c r="J59" s="20" t="s">
        <v>94</v>
      </c>
      <c r="K59" s="20" t="s">
        <v>87</v>
      </c>
      <c r="L59" s="20" t="s">
        <v>96</v>
      </c>
      <c r="M59" s="20" t="s">
        <v>87</v>
      </c>
      <c r="N59" s="20" t="s">
        <v>97</v>
      </c>
      <c r="O59" s="20" t="s">
        <v>88</v>
      </c>
      <c r="P59" s="20" t="s">
        <v>98</v>
      </c>
      <c r="Q59" s="20" t="str">
        <f>F23a_F23b_Trimestres17_16_15!Y37</f>
        <v>Operadora y Editora del Bajio S.A de C.V (Innbus)</v>
      </c>
      <c r="R59" s="20" t="str">
        <f t="shared" si="2"/>
        <v>Operadora y Editora del Bajio S.A de C.V (Innbus)</v>
      </c>
      <c r="S59" s="11" t="str">
        <f>F23a_F23b_Trimestres17_16_15!AG37</f>
        <v>Amplia Cobertura Mediatica en el Municipio</v>
      </c>
      <c r="T59" s="24" t="str">
        <f t="shared" si="3"/>
        <v>Sin Competencia del Municipio</v>
      </c>
      <c r="U59" s="20" t="s">
        <v>99</v>
      </c>
      <c r="V59" s="27">
        <f>F23a_F23b_Trimestres17_16_15!R37</f>
        <v>42736</v>
      </c>
      <c r="W59" s="27">
        <f>F23a_F23b_Trimestres17_16_15!S37</f>
        <v>42916</v>
      </c>
      <c r="X59" s="21">
        <f>F23a_F23b_Trimestres17_16_15!M37</f>
        <v>320000</v>
      </c>
      <c r="Y59" s="21">
        <f>F23a_F23b_Trimestres17_16_15!AM37</f>
        <v>320000</v>
      </c>
      <c r="Z59" s="24" t="str">
        <f>F23a_F23b_Trimestres17_16_15!BA37</f>
        <v>A 88, A 89, A 22212, 35, 6 A, 190 A</v>
      </c>
      <c r="AA59" s="141"/>
    </row>
    <row r="60" spans="1:27" ht="33.75" x14ac:dyDescent="0.25">
      <c r="A60" s="69">
        <v>2017</v>
      </c>
      <c r="B60" s="68" t="s">
        <v>736</v>
      </c>
      <c r="C60" s="10" t="s">
        <v>93</v>
      </c>
      <c r="D60" s="24" t="s">
        <v>257</v>
      </c>
      <c r="E60" s="20" t="s">
        <v>116</v>
      </c>
      <c r="F60" s="20" t="s">
        <v>113</v>
      </c>
      <c r="G60" s="20" t="str">
        <f>F23a_F23b_Trimestres17_16_15!AJ38</f>
        <v>Servicios de Difusión de mensajes, programas, actividades y Campañs del H. Ayuntamiento de Morelia.</v>
      </c>
      <c r="H60" s="20" t="str">
        <f>F23a_F23b_Trimestres17_16_15!N38</f>
        <v>SA/DCS/S/82/2017</v>
      </c>
      <c r="I60" s="20" t="str">
        <f>F23a_F23b_Trimestres17_16_15!O36</f>
        <v>Secretaría de Administración</v>
      </c>
      <c r="J60" s="20" t="s">
        <v>94</v>
      </c>
      <c r="K60" s="20" t="s">
        <v>87</v>
      </c>
      <c r="L60" s="20" t="s">
        <v>96</v>
      </c>
      <c r="M60" s="20" t="s">
        <v>87</v>
      </c>
      <c r="N60" s="20" t="s">
        <v>97</v>
      </c>
      <c r="O60" s="20" t="s">
        <v>88</v>
      </c>
      <c r="P60" s="20" t="s">
        <v>98</v>
      </c>
      <c r="Q60" s="20" t="str">
        <f>F23a_F23b_Trimestres17_16_15!Y38</f>
        <v>Grupo la Voz del Viento S.A de C.V</v>
      </c>
      <c r="R60" s="20" t="str">
        <f t="shared" si="2"/>
        <v>Grupo la Voz del Viento S.A de C.V</v>
      </c>
      <c r="S60" s="11" t="str">
        <f>F23a_F23b_Trimestres17_16_15!AG38</f>
        <v>Amplia Cobertura Mediatica en el Municipio</v>
      </c>
      <c r="T60" s="24" t="str">
        <f t="shared" si="3"/>
        <v>Sin Competencia del Municipio</v>
      </c>
      <c r="U60" s="20" t="s">
        <v>99</v>
      </c>
      <c r="V60" s="27">
        <f>F23a_F23b_Trimestres17_16_15!R38</f>
        <v>42826</v>
      </c>
      <c r="W60" s="27">
        <f>F23a_F23b_Trimestres17_16_15!S38</f>
        <v>43100</v>
      </c>
      <c r="X60" s="21">
        <f>F23a_F23b_Trimestres17_16_15!M38</f>
        <v>150003</v>
      </c>
      <c r="Y60" s="21">
        <f>F23a_F23b_Trimestres17_16_15!AM38</f>
        <v>66668</v>
      </c>
      <c r="Z60" s="24" t="str">
        <f>F23a_F23b_Trimestres17_16_15!BA38</f>
        <v xml:space="preserve">88, 90, 95, 99, </v>
      </c>
      <c r="AA60" s="141"/>
    </row>
    <row r="61" spans="1:27" ht="33.75" x14ac:dyDescent="0.25">
      <c r="A61" s="69">
        <f>F23a_F23b_Trimestres17_16_15!B124</f>
        <v>2017</v>
      </c>
      <c r="B61" s="68" t="s">
        <v>736</v>
      </c>
      <c r="C61" s="10" t="s">
        <v>93</v>
      </c>
      <c r="D61" s="16" t="s">
        <v>257</v>
      </c>
      <c r="E61" s="20" t="s">
        <v>159</v>
      </c>
      <c r="F61" s="20" t="s">
        <v>160</v>
      </c>
      <c r="G61" s="20" t="str">
        <f>F23a_F23b_Trimestres17_16_15!AJ124</f>
        <v>Servicios de Difusión de Campaña de Predial y Descuentos 2017</v>
      </c>
      <c r="H61" s="20" t="str">
        <f>F23a_F23b_Trimestres17_16_15!N124</f>
        <v>SA/DCS/S/011/2017</v>
      </c>
      <c r="I61" s="20" t="str">
        <f>F23a_F23b_Trimestres17_16_15!O124</f>
        <v>Secretaría de Administración</v>
      </c>
      <c r="J61" s="20" t="s">
        <v>94</v>
      </c>
      <c r="K61" s="20" t="s">
        <v>87</v>
      </c>
      <c r="L61" s="20" t="s">
        <v>96</v>
      </c>
      <c r="M61" s="20" t="s">
        <v>87</v>
      </c>
      <c r="N61" s="20" t="s">
        <v>97</v>
      </c>
      <c r="O61" s="20" t="s">
        <v>88</v>
      </c>
      <c r="P61" s="20" t="s">
        <v>98</v>
      </c>
      <c r="Q61" s="20" t="str">
        <f>F23a_F23b_Trimestres17_16_15!Y124</f>
        <v>ND</v>
      </c>
      <c r="R61" s="20" t="str">
        <f t="shared" si="2"/>
        <v>ND</v>
      </c>
      <c r="S61" s="11" t="str">
        <f>F23a_F23b_Trimestres17_16_15!AG124</f>
        <v>Amplia Cobertura Mediatica en el Municipio</v>
      </c>
      <c r="T61" s="16" t="str">
        <f t="shared" si="3"/>
        <v>Sin Competencia del Municipio</v>
      </c>
      <c r="U61" s="20" t="s">
        <v>99</v>
      </c>
      <c r="V61" s="19">
        <f>F23a_F23b_Trimestres17_16_15!R124</f>
        <v>42736</v>
      </c>
      <c r="W61" s="19">
        <f>F23a_F23b_Trimestres17_16_15!S124</f>
        <v>42766</v>
      </c>
      <c r="X61" s="21">
        <f>F23a_F23b_Trimestres17_16_15!M124</f>
        <v>10000</v>
      </c>
      <c r="Y61" s="21">
        <f>F23a_F23b_Trimestres17_16_15!AM124</f>
        <v>10000</v>
      </c>
      <c r="Z61" s="16" t="str">
        <f>F23a_F23b_Trimestres17_16_15!BA124</f>
        <v>A 145</v>
      </c>
      <c r="AA61" s="141"/>
    </row>
    <row r="62" spans="1:27" ht="33.75" x14ac:dyDescent="0.25">
      <c r="A62" s="69">
        <f>F23a_F23b_Trimestres17_16_15!B125</f>
        <v>2017</v>
      </c>
      <c r="B62" s="68" t="s">
        <v>736</v>
      </c>
      <c r="C62" s="10" t="s">
        <v>93</v>
      </c>
      <c r="D62" s="16" t="s">
        <v>257</v>
      </c>
      <c r="E62" s="20" t="s">
        <v>159</v>
      </c>
      <c r="F62" s="20" t="s">
        <v>160</v>
      </c>
      <c r="G62" s="20" t="str">
        <f>F23a_F23b_Trimestres17_16_15!AJ125</f>
        <v>Servicios de Difusión de Campaña de Predial y Descuentos 2017</v>
      </c>
      <c r="H62" s="20" t="str">
        <f>F23a_F23b_Trimestres17_16_15!N125</f>
        <v>SA/DCS/S/012/2017</v>
      </c>
      <c r="I62" s="20" t="str">
        <f>F23a_F23b_Trimestres17_16_15!O125</f>
        <v>Secretaría de Administración</v>
      </c>
      <c r="J62" s="20" t="s">
        <v>94</v>
      </c>
      <c r="K62" s="20" t="s">
        <v>87</v>
      </c>
      <c r="L62" s="20" t="s">
        <v>96</v>
      </c>
      <c r="M62" s="20" t="s">
        <v>87</v>
      </c>
      <c r="N62" s="20" t="s">
        <v>97</v>
      </c>
      <c r="O62" s="20" t="s">
        <v>88</v>
      </c>
      <c r="P62" s="20" t="s">
        <v>98</v>
      </c>
      <c r="Q62" s="20" t="str">
        <f>F23a_F23b_Trimestres17_16_15!Y125</f>
        <v>Frecuencia Informativa Escrita S.A de C.V</v>
      </c>
      <c r="R62" s="20" t="str">
        <f t="shared" si="2"/>
        <v>Frecuencia Informativa Escrita S.A de C.V</v>
      </c>
      <c r="S62" s="11" t="str">
        <f>F23a_F23b_Trimestres17_16_15!AG125</f>
        <v>Amplia Cobertura Mediatica en el Municipio</v>
      </c>
      <c r="T62" s="16" t="str">
        <f t="shared" si="3"/>
        <v>Sin Competencia del Municipio</v>
      </c>
      <c r="U62" s="20" t="s">
        <v>99</v>
      </c>
      <c r="V62" s="19">
        <f>F23a_F23b_Trimestres17_16_15!R125</f>
        <v>42736</v>
      </c>
      <c r="W62" s="19">
        <f>F23a_F23b_Trimestres17_16_15!S125</f>
        <v>42766</v>
      </c>
      <c r="X62" s="21">
        <f>F23a_F23b_Trimestres17_16_15!M125</f>
        <v>10000</v>
      </c>
      <c r="Y62" s="21">
        <f>F23a_F23b_Trimestres17_16_15!AM125</f>
        <v>10000</v>
      </c>
      <c r="Z62" s="16" t="str">
        <f>F23a_F23b_Trimestres17_16_15!BA125</f>
        <v>A 366</v>
      </c>
      <c r="AA62" s="141"/>
    </row>
    <row r="63" spans="1:27" ht="33.75" x14ac:dyDescent="0.25">
      <c r="A63" s="69">
        <f>F23a_F23b_Trimestres17_16_15!B126</f>
        <v>2017</v>
      </c>
      <c r="B63" s="68" t="s">
        <v>736</v>
      </c>
      <c r="C63" s="10" t="s">
        <v>93</v>
      </c>
      <c r="D63" s="16" t="s">
        <v>257</v>
      </c>
      <c r="E63" s="20" t="s">
        <v>159</v>
      </c>
      <c r="F63" s="20" t="s">
        <v>160</v>
      </c>
      <c r="G63" s="20" t="str">
        <f>F23a_F23b_Trimestres17_16_15!AJ126</f>
        <v>Servicios de Difusión de Campaña de Predial y Descuentos 2017</v>
      </c>
      <c r="H63" s="20" t="str">
        <f>F23a_F23b_Trimestres17_16_15!N126</f>
        <v>SA/DCS/S/016/2017</v>
      </c>
      <c r="I63" s="20" t="str">
        <f>F23a_F23b_Trimestres17_16_15!O126</f>
        <v>Secretaría de Administración</v>
      </c>
      <c r="J63" s="20" t="s">
        <v>94</v>
      </c>
      <c r="K63" s="20" t="s">
        <v>87</v>
      </c>
      <c r="L63" s="20" t="s">
        <v>96</v>
      </c>
      <c r="M63" s="20" t="s">
        <v>87</v>
      </c>
      <c r="N63" s="20" t="s">
        <v>97</v>
      </c>
      <c r="O63" s="20" t="s">
        <v>88</v>
      </c>
      <c r="P63" s="20" t="s">
        <v>98</v>
      </c>
      <c r="Q63" s="20" t="str">
        <f>F23a_F23b_Trimestres17_16_15!Y126</f>
        <v>ND</v>
      </c>
      <c r="R63" s="20" t="str">
        <f t="shared" si="2"/>
        <v>ND</v>
      </c>
      <c r="S63" s="11" t="str">
        <f>F23a_F23b_Trimestres17_16_15!AG126</f>
        <v>Amplia Cobertura Mediatica en el Municipio</v>
      </c>
      <c r="T63" s="16" t="str">
        <f t="shared" si="3"/>
        <v>Sin Competencia del Municipio</v>
      </c>
      <c r="U63" s="20" t="s">
        <v>99</v>
      </c>
      <c r="V63" s="19">
        <f>F23a_F23b_Trimestres17_16_15!R126</f>
        <v>42736</v>
      </c>
      <c r="W63" s="19">
        <f>F23a_F23b_Trimestres17_16_15!S126</f>
        <v>42766</v>
      </c>
      <c r="X63" s="21">
        <f>F23a_F23b_Trimestres17_16_15!M126</f>
        <v>120000</v>
      </c>
      <c r="Y63" s="21">
        <f>F23a_F23b_Trimestres17_16_15!AM126</f>
        <v>120000</v>
      </c>
      <c r="Z63" s="16" t="str">
        <f>F23a_F23b_Trimestres17_16_15!BA126</f>
        <v>302, 303</v>
      </c>
      <c r="AA63" s="141"/>
    </row>
    <row r="64" spans="1:27" ht="33.75" x14ac:dyDescent="0.25">
      <c r="A64" s="69">
        <f>F23a_F23b_Trimestres17_16_15!B127</f>
        <v>2017</v>
      </c>
      <c r="B64" s="68" t="s">
        <v>736</v>
      </c>
      <c r="C64" s="10" t="s">
        <v>93</v>
      </c>
      <c r="D64" s="16" t="s">
        <v>257</v>
      </c>
      <c r="E64" s="20" t="s">
        <v>159</v>
      </c>
      <c r="F64" s="20" t="s">
        <v>160</v>
      </c>
      <c r="G64" s="20" t="str">
        <f>F23a_F23b_Trimestres17_16_15!AJ127</f>
        <v>Servicios de Difusión de la Campaña de "Predial y Descuentos 2017"</v>
      </c>
      <c r="H64" s="20" t="str">
        <f>F23a_F23b_Trimestres17_16_15!N127</f>
        <v>SA/DCS/S/019/2017</v>
      </c>
      <c r="I64" s="20" t="str">
        <f>F23a_F23b_Trimestres17_16_15!O127</f>
        <v>Secretaría de Administración</v>
      </c>
      <c r="J64" s="20" t="s">
        <v>94</v>
      </c>
      <c r="K64" s="20" t="s">
        <v>87</v>
      </c>
      <c r="L64" s="20" t="s">
        <v>96</v>
      </c>
      <c r="M64" s="20" t="s">
        <v>87</v>
      </c>
      <c r="N64" s="20" t="s">
        <v>97</v>
      </c>
      <c r="O64" s="20" t="s">
        <v>88</v>
      </c>
      <c r="P64" s="20" t="s">
        <v>98</v>
      </c>
      <c r="Q64" s="20" t="str">
        <f>F23a_F23b_Trimestres17_16_15!Y127</f>
        <v>ND</v>
      </c>
      <c r="R64" s="20" t="str">
        <f t="shared" si="2"/>
        <v>ND</v>
      </c>
      <c r="S64" s="11" t="str">
        <f>F23a_F23b_Trimestres17_16_15!AG127</f>
        <v>Amplia Cobertura Mediatica en el Municipio</v>
      </c>
      <c r="T64" s="16" t="str">
        <f t="shared" si="3"/>
        <v>Sin Competencia del Municipio</v>
      </c>
      <c r="U64" s="20" t="s">
        <v>99</v>
      </c>
      <c r="V64" s="19">
        <f>F23a_F23b_Trimestres17_16_15!R127</f>
        <v>42736</v>
      </c>
      <c r="W64" s="19">
        <f>F23a_F23b_Trimestres17_16_15!S127</f>
        <v>42766</v>
      </c>
      <c r="X64" s="21">
        <f>F23a_F23b_Trimestres17_16_15!M127</f>
        <v>10000</v>
      </c>
      <c r="Y64" s="21">
        <f>F23a_F23b_Trimestres17_16_15!AM127</f>
        <v>10000</v>
      </c>
      <c r="Z64" s="16" t="str">
        <f>F23a_F23b_Trimestres17_16_15!BA127</f>
        <v>1CFC3D3464C4</v>
      </c>
      <c r="AA64" s="141"/>
    </row>
    <row r="65" spans="1:27" ht="33.75" x14ac:dyDescent="0.25">
      <c r="A65" s="69">
        <f>F23a_F23b_Trimestres17_16_15!B128</f>
        <v>2017</v>
      </c>
      <c r="B65" s="68" t="s">
        <v>736</v>
      </c>
      <c r="C65" s="10" t="s">
        <v>93</v>
      </c>
      <c r="D65" s="16" t="s">
        <v>257</v>
      </c>
      <c r="E65" s="20" t="s">
        <v>159</v>
      </c>
      <c r="F65" s="20" t="s">
        <v>160</v>
      </c>
      <c r="G65" s="20" t="str">
        <f>F23a_F23b_Trimestres17_16_15!AJ128</f>
        <v>Servicios de Difusión de Campaña de Predial y Descuentos 2017</v>
      </c>
      <c r="H65" s="20" t="str">
        <f>F23a_F23b_Trimestres17_16_15!N128</f>
        <v>SA/DCS/S/035/2017</v>
      </c>
      <c r="I65" s="20" t="str">
        <f>F23a_F23b_Trimestres17_16_15!O128</f>
        <v>Secretaría de Administración</v>
      </c>
      <c r="J65" s="20" t="s">
        <v>94</v>
      </c>
      <c r="K65" s="20" t="s">
        <v>87</v>
      </c>
      <c r="L65" s="20" t="s">
        <v>96</v>
      </c>
      <c r="M65" s="20" t="s">
        <v>87</v>
      </c>
      <c r="N65" s="20" t="s">
        <v>97</v>
      </c>
      <c r="O65" s="20" t="s">
        <v>88</v>
      </c>
      <c r="P65" s="20" t="s">
        <v>98</v>
      </c>
      <c r="Q65" s="20" t="str">
        <f>F23a_F23b_Trimestres17_16_15!Y128</f>
        <v>ND</v>
      </c>
      <c r="R65" s="20" t="str">
        <f t="shared" si="2"/>
        <v>ND</v>
      </c>
      <c r="S65" s="11" t="str">
        <f>F23a_F23b_Trimestres17_16_15!AG128</f>
        <v>Amplia Cobertura Mediatica en el Municipio</v>
      </c>
      <c r="T65" s="16" t="str">
        <f t="shared" si="3"/>
        <v>Sin Competencia del Municipio</v>
      </c>
      <c r="U65" s="20" t="s">
        <v>99</v>
      </c>
      <c r="V65" s="19">
        <f>F23a_F23b_Trimestres17_16_15!R128</f>
        <v>42736</v>
      </c>
      <c r="W65" s="19">
        <f>F23a_F23b_Trimestres17_16_15!S128</f>
        <v>42766</v>
      </c>
      <c r="X65" s="21">
        <f>F23a_F23b_Trimestres17_16_15!M128</f>
        <v>8000</v>
      </c>
      <c r="Y65" s="21">
        <f>F23a_F23b_Trimestres17_16_15!AM128</f>
        <v>8000</v>
      </c>
      <c r="Z65" s="16" t="str">
        <f>F23a_F23b_Trimestres17_16_15!BA128</f>
        <v>CA870424B211</v>
      </c>
      <c r="AA65" s="141"/>
    </row>
    <row r="66" spans="1:27" ht="33.75" x14ac:dyDescent="0.25">
      <c r="A66" s="69">
        <f>F23a_F23b_Trimestres17_16_15!B129</f>
        <v>2017</v>
      </c>
      <c r="B66" s="68" t="s">
        <v>736</v>
      </c>
      <c r="C66" s="10" t="s">
        <v>93</v>
      </c>
      <c r="D66" s="16" t="s">
        <v>257</v>
      </c>
      <c r="E66" s="20" t="s">
        <v>159</v>
      </c>
      <c r="F66" s="20" t="s">
        <v>160</v>
      </c>
      <c r="G66" s="20" t="str">
        <f>F23a_F23b_Trimestres17_16_15!AJ129</f>
        <v>Servicios de Difusión de Campaña de Predial y Descuentos 2017</v>
      </c>
      <c r="H66" s="20" t="str">
        <f>F23a_F23b_Trimestres17_16_15!N129</f>
        <v>SA/DCS/S/037/2017</v>
      </c>
      <c r="I66" s="20" t="str">
        <f>F23a_F23b_Trimestres17_16_15!O129</f>
        <v>Secretaría de Administración</v>
      </c>
      <c r="J66" s="20" t="s">
        <v>94</v>
      </c>
      <c r="K66" s="20" t="s">
        <v>87</v>
      </c>
      <c r="L66" s="20" t="s">
        <v>96</v>
      </c>
      <c r="M66" s="20" t="s">
        <v>87</v>
      </c>
      <c r="N66" s="20" t="s">
        <v>97</v>
      </c>
      <c r="O66" s="20" t="s">
        <v>88</v>
      </c>
      <c r="P66" s="20" t="s">
        <v>98</v>
      </c>
      <c r="Q66" s="20" t="str">
        <f>F23a_F23b_Trimestres17_16_15!Y129</f>
        <v>Notimark S.A de C.V</v>
      </c>
      <c r="R66" s="20" t="str">
        <f t="shared" si="2"/>
        <v>Notimark S.A de C.V</v>
      </c>
      <c r="S66" s="11" t="str">
        <f>F23a_F23b_Trimestres17_16_15!AG129</f>
        <v>Amplia Cobertura Mediatica en el Municipio</v>
      </c>
      <c r="T66" s="16" t="str">
        <f t="shared" si="3"/>
        <v>Sin Competencia del Municipio</v>
      </c>
      <c r="U66" s="20" t="s">
        <v>99</v>
      </c>
      <c r="V66" s="19">
        <f>F23a_F23b_Trimestres17_16_15!R129</f>
        <v>42736</v>
      </c>
      <c r="W66" s="19">
        <f>F23a_F23b_Trimestres17_16_15!S129</f>
        <v>42766</v>
      </c>
      <c r="X66" s="21">
        <f>F23a_F23b_Trimestres17_16_15!M129</f>
        <v>29000</v>
      </c>
      <c r="Y66" s="21">
        <f>F23a_F23b_Trimestres17_16_15!AM129</f>
        <v>29000</v>
      </c>
      <c r="Z66" s="16" t="str">
        <f>F23a_F23b_Trimestres17_16_15!BA129</f>
        <v>A 1426</v>
      </c>
      <c r="AA66" s="141"/>
    </row>
    <row r="67" spans="1:27" ht="33.75" x14ac:dyDescent="0.25">
      <c r="A67" s="69">
        <f>F23a_F23b_Trimestres17_16_15!B130</f>
        <v>2017</v>
      </c>
      <c r="B67" s="68" t="s">
        <v>736</v>
      </c>
      <c r="C67" s="10" t="s">
        <v>93</v>
      </c>
      <c r="D67" s="16" t="s">
        <v>257</v>
      </c>
      <c r="E67" s="20" t="s">
        <v>159</v>
      </c>
      <c r="F67" s="20" t="s">
        <v>160</v>
      </c>
      <c r="G67" s="20" t="str">
        <f>F23a_F23b_Trimestres17_16_15!AJ130</f>
        <v>Servicios de Difusión de Campaña de Predial y Descuentos 2017</v>
      </c>
      <c r="H67" s="20" t="str">
        <f>F23a_F23b_Trimestres17_16_15!N130</f>
        <v>SA/DCS/S/040/2017 A</v>
      </c>
      <c r="I67" s="20" t="str">
        <f>F23a_F23b_Trimestres17_16_15!O130</f>
        <v>Secretaría de Administración</v>
      </c>
      <c r="J67" s="20" t="s">
        <v>94</v>
      </c>
      <c r="K67" s="20" t="s">
        <v>87</v>
      </c>
      <c r="L67" s="20" t="s">
        <v>96</v>
      </c>
      <c r="M67" s="20" t="s">
        <v>87</v>
      </c>
      <c r="N67" s="20" t="s">
        <v>97</v>
      </c>
      <c r="O67" s="20" t="s">
        <v>88</v>
      </c>
      <c r="P67" s="20" t="s">
        <v>98</v>
      </c>
      <c r="Q67" s="20" t="str">
        <f>F23a_F23b_Trimestres17_16_15!Y130</f>
        <v>ND</v>
      </c>
      <c r="R67" s="20" t="str">
        <f t="shared" si="2"/>
        <v>ND</v>
      </c>
      <c r="S67" s="11" t="str">
        <f>F23a_F23b_Trimestres17_16_15!AG130</f>
        <v>Amplia Cobertura Mediatica en el Municipio</v>
      </c>
      <c r="T67" s="16" t="str">
        <f t="shared" si="3"/>
        <v>Sin Competencia del Municipio</v>
      </c>
      <c r="U67" s="20" t="s">
        <v>99</v>
      </c>
      <c r="V67" s="19">
        <f>F23a_F23b_Trimestres17_16_15!R130</f>
        <v>42736</v>
      </c>
      <c r="W67" s="19">
        <f>F23a_F23b_Trimestres17_16_15!S130</f>
        <v>42766</v>
      </c>
      <c r="X67" s="21">
        <f>F23a_F23b_Trimestres17_16_15!M130</f>
        <v>7000.6</v>
      </c>
      <c r="Y67" s="21">
        <f>F23a_F23b_Trimestres17_16_15!AM130</f>
        <v>7000.6</v>
      </c>
      <c r="Z67" s="16" t="str">
        <f>F23a_F23b_Trimestres17_16_15!BA130</f>
        <v>A 46</v>
      </c>
      <c r="AA67" s="141"/>
    </row>
    <row r="68" spans="1:27" ht="33.75" x14ac:dyDescent="0.25">
      <c r="A68" s="69">
        <f>F23a_F23b_Trimestres17_16_15!B131</f>
        <v>2017</v>
      </c>
      <c r="B68" s="68" t="s">
        <v>736</v>
      </c>
      <c r="C68" s="10" t="s">
        <v>93</v>
      </c>
      <c r="D68" s="16" t="s">
        <v>257</v>
      </c>
      <c r="E68" s="20" t="s">
        <v>159</v>
      </c>
      <c r="F68" s="20" t="s">
        <v>160</v>
      </c>
      <c r="G68" s="20" t="str">
        <f>F23a_F23b_Trimestres17_16_15!AJ131</f>
        <v>Servicios de Difusión de Campaña de Predial y Descuentos 2017</v>
      </c>
      <c r="H68" s="20" t="str">
        <f>F23a_F23b_Trimestres17_16_15!N131</f>
        <v>SA/DCS/S/033/2017</v>
      </c>
      <c r="I68" s="20" t="str">
        <f>F23a_F23b_Trimestres17_16_15!O131</f>
        <v>Secretaría de Administración</v>
      </c>
      <c r="J68" s="20" t="s">
        <v>94</v>
      </c>
      <c r="K68" s="20" t="s">
        <v>87</v>
      </c>
      <c r="L68" s="20" t="s">
        <v>96</v>
      </c>
      <c r="M68" s="20" t="s">
        <v>87</v>
      </c>
      <c r="N68" s="20" t="s">
        <v>97</v>
      </c>
      <c r="O68" s="20" t="s">
        <v>88</v>
      </c>
      <c r="P68" s="20" t="s">
        <v>98</v>
      </c>
      <c r="Q68" s="20" t="str">
        <f>F23a_F23b_Trimestres17_16_15!Y131</f>
        <v>ND</v>
      </c>
      <c r="R68" s="20" t="str">
        <f t="shared" si="2"/>
        <v>ND</v>
      </c>
      <c r="S68" s="11" t="str">
        <f>F23a_F23b_Trimestres17_16_15!AG131</f>
        <v>Amplia Cobertura Mediatica en el Municipio</v>
      </c>
      <c r="T68" s="16" t="str">
        <f t="shared" si="3"/>
        <v>Sin Competencia del Municipio</v>
      </c>
      <c r="U68" s="20" t="s">
        <v>99</v>
      </c>
      <c r="V68" s="19">
        <f>F23a_F23b_Trimestres17_16_15!R131</f>
        <v>42736</v>
      </c>
      <c r="W68" s="19">
        <f>F23a_F23b_Trimestres17_16_15!S131</f>
        <v>42766</v>
      </c>
      <c r="X68" s="21">
        <f>F23a_F23b_Trimestres17_16_15!M131</f>
        <v>20000</v>
      </c>
      <c r="Y68" s="21">
        <f>F23a_F23b_Trimestres17_16_15!AM131</f>
        <v>20000</v>
      </c>
      <c r="Z68" s="16" t="str">
        <f>F23a_F23b_Trimestres17_16_15!BA131</f>
        <v>15AE65209CDD</v>
      </c>
      <c r="AA68" s="141"/>
    </row>
    <row r="69" spans="1:27" ht="33.75" x14ac:dyDescent="0.25">
      <c r="A69" s="69">
        <f>F23a_F23b_Trimestres17_16_15!B132</f>
        <v>2017</v>
      </c>
      <c r="B69" s="68" t="s">
        <v>736</v>
      </c>
      <c r="C69" s="10" t="s">
        <v>93</v>
      </c>
      <c r="D69" s="16" t="s">
        <v>257</v>
      </c>
      <c r="E69" s="20" t="s">
        <v>159</v>
      </c>
      <c r="F69" s="20" t="s">
        <v>160</v>
      </c>
      <c r="G69" s="20" t="str">
        <f>F23a_F23b_Trimestres17_16_15!AJ132</f>
        <v>Servicio de Difusión de laCampaña de "Predial y Descuentos 2017"</v>
      </c>
      <c r="H69" s="20" t="str">
        <f>F23a_F23b_Trimestres17_16_15!N132</f>
        <v>SA/DCS/S/031/2017</v>
      </c>
      <c r="I69" s="20" t="str">
        <f>F23a_F23b_Trimestres17_16_15!O132</f>
        <v>Secretaría de Administración</v>
      </c>
      <c r="J69" s="20" t="s">
        <v>94</v>
      </c>
      <c r="K69" s="20" t="s">
        <v>87</v>
      </c>
      <c r="L69" s="20" t="s">
        <v>96</v>
      </c>
      <c r="M69" s="20" t="s">
        <v>87</v>
      </c>
      <c r="N69" s="20" t="s">
        <v>97</v>
      </c>
      <c r="O69" s="20" t="s">
        <v>88</v>
      </c>
      <c r="P69" s="20" t="s">
        <v>98</v>
      </c>
      <c r="Q69" s="20" t="str">
        <f>F23a_F23b_Trimestres17_16_15!Y132</f>
        <v>ND</v>
      </c>
      <c r="R69" s="20" t="str">
        <f t="shared" si="2"/>
        <v>ND</v>
      </c>
      <c r="S69" s="11" t="str">
        <f>F23a_F23b_Trimestres17_16_15!AG132</f>
        <v>Amplia Cobertura Mediatica en el Municipio</v>
      </c>
      <c r="T69" s="16" t="str">
        <f t="shared" si="3"/>
        <v>Sin Competencia del Municipio</v>
      </c>
      <c r="U69" s="20" t="s">
        <v>99</v>
      </c>
      <c r="V69" s="19">
        <f>F23a_F23b_Trimestres17_16_15!R132</f>
        <v>42736</v>
      </c>
      <c r="W69" s="19">
        <f>F23a_F23b_Trimestres17_16_15!S132</f>
        <v>42766</v>
      </c>
      <c r="X69" s="21">
        <f>F23a_F23b_Trimestres17_16_15!M132</f>
        <v>10000</v>
      </c>
      <c r="Y69" s="21">
        <f>F23a_F23b_Trimestres17_16_15!AM132</f>
        <v>10000</v>
      </c>
      <c r="Z69" s="16">
        <f>F23a_F23b_Trimestres17_16_15!BA132</f>
        <v>266</v>
      </c>
      <c r="AA69" s="141"/>
    </row>
    <row r="70" spans="1:27" ht="33.75" x14ac:dyDescent="0.25">
      <c r="A70" s="69">
        <f>F23a_F23b_Trimestres17_16_15!B133</f>
        <v>2017</v>
      </c>
      <c r="B70" s="68" t="s">
        <v>736</v>
      </c>
      <c r="C70" s="10" t="s">
        <v>93</v>
      </c>
      <c r="D70" s="16" t="s">
        <v>257</v>
      </c>
      <c r="E70" s="20" t="s">
        <v>159</v>
      </c>
      <c r="F70" s="20" t="s">
        <v>160</v>
      </c>
      <c r="G70" s="20" t="str">
        <f>F23a_F23b_Trimestres17_16_15!AJ133</f>
        <v>Servicio de Difusión de laCampaña de "Predial y Descuentos 2017"</v>
      </c>
      <c r="H70" s="20" t="str">
        <f>F23a_F23b_Trimestres17_16_15!N133</f>
        <v>SA/DCS/S/032/2017</v>
      </c>
      <c r="I70" s="20" t="str">
        <f>F23a_F23b_Trimestres17_16_15!O133</f>
        <v>Secretaría de Administración</v>
      </c>
      <c r="J70" s="20" t="s">
        <v>94</v>
      </c>
      <c r="K70" s="20" t="s">
        <v>87</v>
      </c>
      <c r="L70" s="20" t="s">
        <v>96</v>
      </c>
      <c r="M70" s="20" t="s">
        <v>87</v>
      </c>
      <c r="N70" s="20" t="s">
        <v>97</v>
      </c>
      <c r="O70" s="20" t="s">
        <v>88</v>
      </c>
      <c r="P70" s="20" t="s">
        <v>98</v>
      </c>
      <c r="Q70" s="20" t="str">
        <f>F23a_F23b_Trimestres17_16_15!Y133</f>
        <v>ND</v>
      </c>
      <c r="R70" s="20" t="str">
        <f t="shared" si="2"/>
        <v>ND</v>
      </c>
      <c r="S70" s="11" t="str">
        <f>F23a_F23b_Trimestres17_16_15!AG133</f>
        <v>Amplia Cobertura Mediatica en el Municipio</v>
      </c>
      <c r="T70" s="16" t="str">
        <f t="shared" si="3"/>
        <v>Sin Competencia del Municipio</v>
      </c>
      <c r="U70" s="20" t="s">
        <v>99</v>
      </c>
      <c r="V70" s="19">
        <f>F23a_F23b_Trimestres17_16_15!R133</f>
        <v>42736</v>
      </c>
      <c r="W70" s="19">
        <f>F23a_F23b_Trimestres17_16_15!S133</f>
        <v>42766</v>
      </c>
      <c r="X70" s="21">
        <f>F23a_F23b_Trimestres17_16_15!M133</f>
        <v>30000</v>
      </c>
      <c r="Y70" s="21">
        <f>F23a_F23b_Trimestres17_16_15!AM133</f>
        <v>30000</v>
      </c>
      <c r="Z70" s="16" t="str">
        <f>F23a_F23b_Trimestres17_16_15!BA133</f>
        <v>B 75</v>
      </c>
      <c r="AA70" s="141"/>
    </row>
    <row r="71" spans="1:27" ht="33.75" x14ac:dyDescent="0.25">
      <c r="A71" s="69">
        <f>F23a_F23b_Trimestres17_16_15!B134</f>
        <v>2017</v>
      </c>
      <c r="B71" s="68" t="s">
        <v>736</v>
      </c>
      <c r="C71" s="10" t="s">
        <v>93</v>
      </c>
      <c r="D71" s="16" t="s">
        <v>257</v>
      </c>
      <c r="E71" s="20" t="s">
        <v>159</v>
      </c>
      <c r="F71" s="20" t="s">
        <v>160</v>
      </c>
      <c r="G71" s="20" t="str">
        <f>F23a_F23b_Trimestres17_16_15!AJ134</f>
        <v>Servicio de Difusión de laCampaña de "Predial y Descuentos 2017"</v>
      </c>
      <c r="H71" s="20" t="str">
        <f>F23a_F23b_Trimestres17_16_15!N134</f>
        <v>SA/DCS/S/025/2017</v>
      </c>
      <c r="I71" s="20" t="str">
        <f>F23a_F23b_Trimestres17_16_15!O134</f>
        <v>Secretaría de Administración</v>
      </c>
      <c r="J71" s="20" t="s">
        <v>94</v>
      </c>
      <c r="K71" s="20" t="s">
        <v>87</v>
      </c>
      <c r="L71" s="20" t="s">
        <v>96</v>
      </c>
      <c r="M71" s="20" t="s">
        <v>87</v>
      </c>
      <c r="N71" s="20" t="s">
        <v>97</v>
      </c>
      <c r="O71" s="20" t="s">
        <v>88</v>
      </c>
      <c r="P71" s="20" t="s">
        <v>98</v>
      </c>
      <c r="Q71" s="20" t="str">
        <f>F23a_F23b_Trimestres17_16_15!Y134</f>
        <v>ND</v>
      </c>
      <c r="R71" s="20" t="str">
        <f t="shared" si="2"/>
        <v>ND</v>
      </c>
      <c r="S71" s="11" t="str">
        <f>F23a_F23b_Trimestres17_16_15!AG134</f>
        <v>Amplia Cobertura Mediatica en el Municipio</v>
      </c>
      <c r="T71" s="16" t="str">
        <f t="shared" si="3"/>
        <v>Sin Competencia del Municipio</v>
      </c>
      <c r="U71" s="20" t="s">
        <v>99</v>
      </c>
      <c r="V71" s="19">
        <f>F23a_F23b_Trimestres17_16_15!R134</f>
        <v>42736</v>
      </c>
      <c r="W71" s="19">
        <f>F23a_F23b_Trimestres17_16_15!S134</f>
        <v>42766</v>
      </c>
      <c r="X71" s="21">
        <f>F23a_F23b_Trimestres17_16_15!M134</f>
        <v>19000</v>
      </c>
      <c r="Y71" s="21">
        <f>F23a_F23b_Trimestres17_16_15!AM134</f>
        <v>19000</v>
      </c>
      <c r="Z71" s="16" t="str">
        <f>F23a_F23b_Trimestres17_16_15!BA134</f>
        <v>A 357</v>
      </c>
      <c r="AA71" s="141"/>
    </row>
    <row r="72" spans="1:27" ht="33.75" x14ac:dyDescent="0.25">
      <c r="A72" s="69">
        <f>F23a_F23b_Trimestres17_16_15!B135</f>
        <v>2017</v>
      </c>
      <c r="B72" s="68" t="s">
        <v>736</v>
      </c>
      <c r="C72" s="10" t="s">
        <v>93</v>
      </c>
      <c r="D72" s="16" t="s">
        <v>257</v>
      </c>
      <c r="E72" s="20" t="s">
        <v>159</v>
      </c>
      <c r="F72" s="20" t="s">
        <v>160</v>
      </c>
      <c r="G72" s="20" t="str">
        <f>F23a_F23b_Trimestres17_16_15!AJ135</f>
        <v>Servicio de Difusión de laCampaña de "Predial y Descuentos 2017"</v>
      </c>
      <c r="H72" s="20" t="str">
        <f>F23a_F23b_Trimestres17_16_15!N135</f>
        <v>SA/DCS/S/027/2017</v>
      </c>
      <c r="I72" s="20" t="str">
        <f>F23a_F23b_Trimestres17_16_15!O135</f>
        <v>Secretaría de Administración</v>
      </c>
      <c r="J72" s="20" t="s">
        <v>94</v>
      </c>
      <c r="K72" s="20" t="s">
        <v>87</v>
      </c>
      <c r="L72" s="20" t="s">
        <v>96</v>
      </c>
      <c r="M72" s="20" t="s">
        <v>87</v>
      </c>
      <c r="N72" s="20" t="s">
        <v>97</v>
      </c>
      <c r="O72" s="20" t="s">
        <v>88</v>
      </c>
      <c r="P72" s="20" t="s">
        <v>98</v>
      </c>
      <c r="Q72" s="20" t="str">
        <f>F23a_F23b_Trimestres17_16_15!Y135</f>
        <v>ND</v>
      </c>
      <c r="R72" s="20" t="str">
        <f t="shared" si="2"/>
        <v>ND</v>
      </c>
      <c r="S72" s="11" t="str">
        <f>F23a_F23b_Trimestres17_16_15!AG135</f>
        <v>Amplia Cobertura Mediatica en el Municipio</v>
      </c>
      <c r="T72" s="16" t="str">
        <f t="shared" si="3"/>
        <v>Sin Competencia del Municipio</v>
      </c>
      <c r="U72" s="20" t="s">
        <v>99</v>
      </c>
      <c r="V72" s="19">
        <f>F23a_F23b_Trimestres17_16_15!R135</f>
        <v>42736</v>
      </c>
      <c r="W72" s="19">
        <f>F23a_F23b_Trimestres17_16_15!S135</f>
        <v>42766</v>
      </c>
      <c r="X72" s="21">
        <f>F23a_F23b_Trimestres17_16_15!M135</f>
        <v>10000</v>
      </c>
      <c r="Y72" s="21">
        <f>F23a_F23b_Trimestres17_16_15!AM135</f>
        <v>10000</v>
      </c>
      <c r="Z72" s="16">
        <f>F23a_F23b_Trimestres17_16_15!BA135</f>
        <v>157</v>
      </c>
      <c r="AA72" s="141"/>
    </row>
    <row r="73" spans="1:27" ht="33.75" x14ac:dyDescent="0.25">
      <c r="A73" s="69">
        <f>F23a_F23b_Trimestres17_16_15!B136</f>
        <v>2017</v>
      </c>
      <c r="B73" s="68" t="s">
        <v>736</v>
      </c>
      <c r="C73" s="10" t="s">
        <v>93</v>
      </c>
      <c r="D73" s="16" t="s">
        <v>257</v>
      </c>
      <c r="E73" s="20" t="s">
        <v>105</v>
      </c>
      <c r="F73" s="20" t="s">
        <v>105</v>
      </c>
      <c r="G73" s="20" t="str">
        <f>F23a_F23b_Trimestres17_16_15!AJ136</f>
        <v>Servicio de Difusión de laCampaña de "Predial y Descuentos 2017"</v>
      </c>
      <c r="H73" s="20" t="str">
        <f>F23a_F23b_Trimestres17_16_15!N136</f>
        <v>SA/DCS/S/029/2017</v>
      </c>
      <c r="I73" s="20" t="str">
        <f>F23a_F23b_Trimestres17_16_15!O136</f>
        <v>Secretaría de Administración</v>
      </c>
      <c r="J73" s="20" t="s">
        <v>94</v>
      </c>
      <c r="K73" s="20" t="s">
        <v>87</v>
      </c>
      <c r="L73" s="20" t="s">
        <v>96</v>
      </c>
      <c r="M73" s="20" t="s">
        <v>87</v>
      </c>
      <c r="N73" s="20" t="s">
        <v>97</v>
      </c>
      <c r="O73" s="20" t="s">
        <v>88</v>
      </c>
      <c r="P73" s="20" t="s">
        <v>98</v>
      </c>
      <c r="Q73" s="20" t="str">
        <f>F23a_F23b_Trimestres17_16_15!Y136</f>
        <v>ND</v>
      </c>
      <c r="R73" s="20" t="str">
        <f t="shared" si="2"/>
        <v>ND</v>
      </c>
      <c r="S73" s="11" t="str">
        <f>F23a_F23b_Trimestres17_16_15!AG136</f>
        <v>Amplia Cobertura Mediatica en el Municipio</v>
      </c>
      <c r="T73" s="16" t="str">
        <f t="shared" si="3"/>
        <v>Sin Competencia del Municipio</v>
      </c>
      <c r="U73" s="20" t="s">
        <v>99</v>
      </c>
      <c r="V73" s="19">
        <f>F23a_F23b_Trimestres17_16_15!R136</f>
        <v>42736</v>
      </c>
      <c r="W73" s="19">
        <f>F23a_F23b_Trimestres17_16_15!S136</f>
        <v>42794</v>
      </c>
      <c r="X73" s="21">
        <f>F23a_F23b_Trimestres17_16_15!M136</f>
        <v>15000.01</v>
      </c>
      <c r="Y73" s="21">
        <f>F23a_F23b_Trimestres17_16_15!AM136</f>
        <v>15000.01</v>
      </c>
      <c r="Z73" s="16">
        <f>F23a_F23b_Trimestres17_16_15!BA136</f>
        <v>313</v>
      </c>
      <c r="AA73" s="141"/>
    </row>
    <row r="74" spans="1:27" ht="33.75" x14ac:dyDescent="0.25">
      <c r="A74" s="69">
        <f>F23a_F23b_Trimestres17_16_15!B137</f>
        <v>2017</v>
      </c>
      <c r="B74" s="68" t="s">
        <v>736</v>
      </c>
      <c r="C74" s="10" t="s">
        <v>93</v>
      </c>
      <c r="D74" s="16" t="s">
        <v>257</v>
      </c>
      <c r="E74" s="20" t="s">
        <v>588</v>
      </c>
      <c r="F74" s="20" t="s">
        <v>589</v>
      </c>
      <c r="G74" s="20" t="str">
        <f>F23a_F23b_Trimestres17_16_15!AJ137</f>
        <v>Servicio de Difusión de la Campaña de "Predial y Descuentos 2017"</v>
      </c>
      <c r="H74" s="20" t="str">
        <f>F23a_F23b_Trimestres17_16_15!N137</f>
        <v>SA/DCS/S/028/2017</v>
      </c>
      <c r="I74" s="20" t="str">
        <f>F23a_F23b_Trimestres17_16_15!O137</f>
        <v>Secretaría de Administración</v>
      </c>
      <c r="J74" s="20" t="s">
        <v>94</v>
      </c>
      <c r="K74" s="20" t="s">
        <v>87</v>
      </c>
      <c r="L74" s="20" t="s">
        <v>96</v>
      </c>
      <c r="M74" s="20" t="s">
        <v>87</v>
      </c>
      <c r="N74" s="20" t="s">
        <v>97</v>
      </c>
      <c r="O74" s="20" t="s">
        <v>88</v>
      </c>
      <c r="P74" s="20" t="s">
        <v>98</v>
      </c>
      <c r="Q74" s="20" t="str">
        <f>F23a_F23b_Trimestres17_16_15!Y137</f>
        <v>Editorial Acueducto S.A de C.V</v>
      </c>
      <c r="R74" s="20" t="str">
        <f t="shared" si="2"/>
        <v>Editorial Acueducto S.A de C.V</v>
      </c>
      <c r="S74" s="11" t="str">
        <f>F23a_F23b_Trimestres17_16_15!AG137</f>
        <v>Amplia Cobertura Mediatica en el Municipio</v>
      </c>
      <c r="T74" s="16" t="str">
        <f t="shared" si="3"/>
        <v>Sin Competencia del Municipio</v>
      </c>
      <c r="U74" s="20" t="s">
        <v>99</v>
      </c>
      <c r="V74" s="19">
        <f>F23a_F23b_Trimestres17_16_15!R137</f>
        <v>42736</v>
      </c>
      <c r="W74" s="19">
        <f>F23a_F23b_Trimestres17_16_15!S137</f>
        <v>42766</v>
      </c>
      <c r="X74" s="21">
        <f>F23a_F23b_Trimestres17_16_15!M137</f>
        <v>17400</v>
      </c>
      <c r="Y74" s="21">
        <f>F23a_F23b_Trimestres17_16_15!AM137</f>
        <v>17400</v>
      </c>
      <c r="Z74" s="16" t="str">
        <f>F23a_F23b_Trimestres17_16_15!BA137</f>
        <v>A 1426</v>
      </c>
      <c r="AA74" s="141"/>
    </row>
    <row r="75" spans="1:27" ht="33.75" x14ac:dyDescent="0.25">
      <c r="A75" s="69">
        <f>F23a_F23b_Trimestres17_16_15!B138</f>
        <v>2017</v>
      </c>
      <c r="B75" s="68" t="s">
        <v>736</v>
      </c>
      <c r="C75" s="10" t="s">
        <v>93</v>
      </c>
      <c r="D75" s="16" t="s">
        <v>257</v>
      </c>
      <c r="E75" s="20" t="s">
        <v>159</v>
      </c>
      <c r="F75" s="20" t="s">
        <v>160</v>
      </c>
      <c r="G75" s="20" t="str">
        <f>F23a_F23b_Trimestres17_16_15!AJ138</f>
        <v>Servicio de Manejo de Redes Sociales Institucionales durante el mes de Enero de 2017</v>
      </c>
      <c r="H75" s="20" t="str">
        <f>F23a_F23b_Trimestres17_16_15!N138</f>
        <v>SA/DCS/S/040/2017 B</v>
      </c>
      <c r="I75" s="20" t="str">
        <f>F23a_F23b_Trimestres17_16_15!O138</f>
        <v>Secretaría de Administración</v>
      </c>
      <c r="J75" s="20" t="s">
        <v>94</v>
      </c>
      <c r="K75" s="20" t="s">
        <v>87</v>
      </c>
      <c r="L75" s="20" t="s">
        <v>96</v>
      </c>
      <c r="M75" s="20" t="s">
        <v>87</v>
      </c>
      <c r="N75" s="20" t="s">
        <v>97</v>
      </c>
      <c r="O75" s="20" t="s">
        <v>88</v>
      </c>
      <c r="P75" s="20" t="s">
        <v>98</v>
      </c>
      <c r="Q75" s="20" t="str">
        <f>F23a_F23b_Trimestres17_16_15!Y138</f>
        <v>Secuencia Estrategica S.A de C.V</v>
      </c>
      <c r="R75" s="20" t="str">
        <f t="shared" si="2"/>
        <v>Secuencia Estrategica S.A de C.V</v>
      </c>
      <c r="S75" s="11" t="str">
        <f>F23a_F23b_Trimestres17_16_15!AG138</f>
        <v>Amplia Cobertura Mediatica en el Municipio</v>
      </c>
      <c r="T75" s="16" t="str">
        <f t="shared" si="3"/>
        <v>Sin Competencia del Municipio</v>
      </c>
      <c r="U75" s="20" t="s">
        <v>99</v>
      </c>
      <c r="V75" s="19">
        <f>F23a_F23b_Trimestres17_16_15!R138</f>
        <v>42736</v>
      </c>
      <c r="W75" s="19">
        <f>F23a_F23b_Trimestres17_16_15!S138</f>
        <v>42766</v>
      </c>
      <c r="X75" s="21">
        <f>F23a_F23b_Trimestres17_16_15!M138</f>
        <v>170000</v>
      </c>
      <c r="Y75" s="21">
        <f>F23a_F23b_Trimestres17_16_15!AM138</f>
        <v>170000</v>
      </c>
      <c r="Z75" s="16">
        <f>F23a_F23b_Trimestres17_16_15!BA138</f>
        <v>473</v>
      </c>
      <c r="AA75" s="141"/>
    </row>
    <row r="76" spans="1:27" ht="33.75" x14ac:dyDescent="0.25">
      <c r="A76" s="69">
        <f>F23a_F23b_Trimestres17_16_15!B139</f>
        <v>2017</v>
      </c>
      <c r="B76" s="68" t="s">
        <v>736</v>
      </c>
      <c r="C76" s="10" t="s">
        <v>93</v>
      </c>
      <c r="D76" s="16" t="s">
        <v>257</v>
      </c>
      <c r="E76" s="20" t="s">
        <v>159</v>
      </c>
      <c r="F76" s="20" t="s">
        <v>160</v>
      </c>
      <c r="G76" s="20" t="str">
        <f>F23a_F23b_Trimestres17_16_15!AJ139</f>
        <v>Servicio de Difusión de la Campaña de "Predial y Descuentos 2017"</v>
      </c>
      <c r="H76" s="20" t="str">
        <f>F23a_F23b_Trimestres17_16_15!N139</f>
        <v>SA/DCS/S/043/2017</v>
      </c>
      <c r="I76" s="20" t="str">
        <f>F23a_F23b_Trimestres17_16_15!O139</f>
        <v>Secretaría de Administración</v>
      </c>
      <c r="J76" s="20" t="s">
        <v>94</v>
      </c>
      <c r="K76" s="20" t="s">
        <v>87</v>
      </c>
      <c r="L76" s="20" t="s">
        <v>96</v>
      </c>
      <c r="M76" s="20" t="s">
        <v>87</v>
      </c>
      <c r="N76" s="20" t="s">
        <v>97</v>
      </c>
      <c r="O76" s="20" t="s">
        <v>88</v>
      </c>
      <c r="P76" s="20" t="s">
        <v>98</v>
      </c>
      <c r="Q76" s="20" t="str">
        <f>F23a_F23b_Trimestres17_16_15!Y139</f>
        <v>ND</v>
      </c>
      <c r="R76" s="20" t="str">
        <f t="shared" ref="R76:R107" si="4">Q76</f>
        <v>ND</v>
      </c>
      <c r="S76" s="11" t="str">
        <f>F23a_F23b_Trimestres17_16_15!AG139</f>
        <v>Amplia Cobertura Mediatica en el Municipio</v>
      </c>
      <c r="T76" s="16" t="str">
        <f t="shared" ref="T76:T107" si="5">D76</f>
        <v>Sin Competencia del Municipio</v>
      </c>
      <c r="U76" s="20" t="s">
        <v>99</v>
      </c>
      <c r="V76" s="19">
        <f>F23a_F23b_Trimestres17_16_15!R139</f>
        <v>42736</v>
      </c>
      <c r="W76" s="19">
        <f>F23a_F23b_Trimestres17_16_15!S139</f>
        <v>42766</v>
      </c>
      <c r="X76" s="21">
        <f>F23a_F23b_Trimestres17_16_15!M139</f>
        <v>19000</v>
      </c>
      <c r="Y76" s="21">
        <f>F23a_F23b_Trimestres17_16_15!AM139</f>
        <v>19000</v>
      </c>
      <c r="Z76" s="16" t="str">
        <f>F23a_F23b_Trimestres17_16_15!BA139</f>
        <v>B714E2029B7E</v>
      </c>
      <c r="AA76" s="141"/>
    </row>
    <row r="77" spans="1:27" ht="33.75" x14ac:dyDescent="0.25">
      <c r="A77" s="69">
        <f>F23a_F23b_Trimestres17_16_15!B140</f>
        <v>2017</v>
      </c>
      <c r="B77" s="68" t="s">
        <v>736</v>
      </c>
      <c r="C77" s="10" t="s">
        <v>93</v>
      </c>
      <c r="D77" s="16" t="s">
        <v>257</v>
      </c>
      <c r="E77" s="20" t="s">
        <v>105</v>
      </c>
      <c r="F77" s="20" t="s">
        <v>105</v>
      </c>
      <c r="G77" s="20" t="str">
        <f>F23a_F23b_Trimestres17_16_15!AJ140</f>
        <v>Servicio de Difusión de la Campaña de "Predial y Descuentos 2017"</v>
      </c>
      <c r="H77" s="20" t="str">
        <f>F23a_F23b_Trimestres17_16_15!N140</f>
        <v>SA/DCS/S/041/2017 B</v>
      </c>
      <c r="I77" s="20" t="str">
        <f>F23a_F23b_Trimestres17_16_15!O140</f>
        <v>Secretaría de Administración</v>
      </c>
      <c r="J77" s="20" t="s">
        <v>94</v>
      </c>
      <c r="K77" s="20" t="s">
        <v>87</v>
      </c>
      <c r="L77" s="20" t="s">
        <v>96</v>
      </c>
      <c r="M77" s="20" t="s">
        <v>87</v>
      </c>
      <c r="N77" s="20" t="s">
        <v>97</v>
      </c>
      <c r="O77" s="20" t="s">
        <v>88</v>
      </c>
      <c r="P77" s="20" t="s">
        <v>98</v>
      </c>
      <c r="Q77" s="20" t="str">
        <f>F23a_F23b_Trimestres17_16_15!Y140</f>
        <v>ND</v>
      </c>
      <c r="R77" s="20" t="str">
        <f t="shared" si="4"/>
        <v>ND</v>
      </c>
      <c r="S77" s="11" t="str">
        <f>F23a_F23b_Trimestres17_16_15!AG140</f>
        <v>Amplia Cobertura Mediatica en el Municipio</v>
      </c>
      <c r="T77" s="16" t="str">
        <f t="shared" si="5"/>
        <v>Sin Competencia del Municipio</v>
      </c>
      <c r="U77" s="20" t="s">
        <v>99</v>
      </c>
      <c r="V77" s="19">
        <f>F23a_F23b_Trimestres17_16_15!R140</f>
        <v>42736</v>
      </c>
      <c r="W77" s="19">
        <f>F23a_F23b_Trimestres17_16_15!S140</f>
        <v>42766</v>
      </c>
      <c r="X77" s="21">
        <f>F23a_F23b_Trimestres17_16_15!M140</f>
        <v>9000</v>
      </c>
      <c r="Y77" s="21">
        <f>F23a_F23b_Trimestres17_16_15!AM140</f>
        <v>9000</v>
      </c>
      <c r="Z77" s="16" t="str">
        <f>F23a_F23b_Trimestres17_16_15!BA140</f>
        <v>1DDA2C649F70</v>
      </c>
      <c r="AA77" s="141"/>
    </row>
    <row r="78" spans="1:27" ht="45" x14ac:dyDescent="0.25">
      <c r="A78" s="69">
        <f>F23a_F23b_Trimestres17_16_15!B141</f>
        <v>2017</v>
      </c>
      <c r="B78" s="68" t="s">
        <v>736</v>
      </c>
      <c r="C78" s="10" t="s">
        <v>93</v>
      </c>
      <c r="D78" s="16" t="s">
        <v>257</v>
      </c>
      <c r="E78" s="20" t="s">
        <v>159</v>
      </c>
      <c r="F78" s="20" t="s">
        <v>160</v>
      </c>
      <c r="G78" s="20" t="str">
        <f>F23a_F23b_Trimestres17_16_15!AJ141</f>
        <v>Difusión de Campaña "Sigue en el Juego" por medio de transmisión de Spots publicitarios en medio televisivo.</v>
      </c>
      <c r="H78" s="20" t="str">
        <f>F23a_F23b_Trimestres17_16_15!N141</f>
        <v>SA/DCS/S/042/2017 B</v>
      </c>
      <c r="I78" s="20" t="str">
        <f>F23a_F23b_Trimestres17_16_15!O141</f>
        <v>Secretaría de Administración</v>
      </c>
      <c r="J78" s="20" t="s">
        <v>94</v>
      </c>
      <c r="K78" s="20" t="s">
        <v>87</v>
      </c>
      <c r="L78" s="20" t="s">
        <v>96</v>
      </c>
      <c r="M78" s="20" t="s">
        <v>87</v>
      </c>
      <c r="N78" s="20" t="s">
        <v>97</v>
      </c>
      <c r="O78" s="20" t="s">
        <v>88</v>
      </c>
      <c r="P78" s="20" t="s">
        <v>98</v>
      </c>
      <c r="Q78" s="20" t="str">
        <f>F23a_F23b_Trimestres17_16_15!Y141</f>
        <v>TV Azteca S.A.B de C.V</v>
      </c>
      <c r="R78" s="20" t="str">
        <f t="shared" si="4"/>
        <v>TV Azteca S.A.B de C.V</v>
      </c>
      <c r="S78" s="11" t="str">
        <f>F23a_F23b_Trimestres17_16_15!AG141</f>
        <v>Amplia Cobertura Mediatica en el Municipio</v>
      </c>
      <c r="T78" s="16" t="str">
        <f t="shared" si="5"/>
        <v>Sin Competencia del Municipio</v>
      </c>
      <c r="U78" s="20" t="s">
        <v>99</v>
      </c>
      <c r="V78" s="19">
        <f>F23a_F23b_Trimestres17_16_15!R141</f>
        <v>42767</v>
      </c>
      <c r="W78" s="19">
        <f>F23a_F23b_Trimestres17_16_15!S141</f>
        <v>42794</v>
      </c>
      <c r="X78" s="21">
        <f>F23a_F23b_Trimestres17_16_15!M141</f>
        <v>93000</v>
      </c>
      <c r="Y78" s="21">
        <f>F23a_F23b_Trimestres17_16_15!AM141</f>
        <v>93000</v>
      </c>
      <c r="Z78" s="16" t="str">
        <f>F23a_F23b_Trimestres17_16_15!BA141</f>
        <v xml:space="preserve">EW 2966
</v>
      </c>
      <c r="AA78" s="141"/>
    </row>
    <row r="79" spans="1:27" ht="56.25" x14ac:dyDescent="0.25">
      <c r="A79" s="69">
        <v>2017</v>
      </c>
      <c r="B79" s="68" t="s">
        <v>736</v>
      </c>
      <c r="C79" s="10" t="s">
        <v>93</v>
      </c>
      <c r="D79" s="16" t="s">
        <v>257</v>
      </c>
      <c r="E79" s="20" t="s">
        <v>159</v>
      </c>
      <c r="F79" s="20" t="s">
        <v>160</v>
      </c>
      <c r="G79" s="20" t="str">
        <f>F23a_F23b_Trimestres17_16_15!AJ142</f>
        <v>Servicios de Difusión del quehacer del H. Ayuntamiento de Morelia y de los bienes y servicios públicos que prestan las diferentes dependencias que lo conforman</v>
      </c>
      <c r="H79" s="20" t="str">
        <f>F23a_F23b_Trimestres17_16_15!N142</f>
        <v>SA/DCS/S/048/2017</v>
      </c>
      <c r="I79" s="20" t="str">
        <f>F23a_F23b_Trimestres17_16_15!O142</f>
        <v>Secretaría de Administración</v>
      </c>
      <c r="J79" s="20" t="s">
        <v>94</v>
      </c>
      <c r="K79" s="20" t="s">
        <v>87</v>
      </c>
      <c r="L79" s="20" t="s">
        <v>96</v>
      </c>
      <c r="M79" s="20" t="s">
        <v>87</v>
      </c>
      <c r="N79" s="20" t="s">
        <v>97</v>
      </c>
      <c r="O79" s="20" t="s">
        <v>88</v>
      </c>
      <c r="P79" s="20" t="s">
        <v>98</v>
      </c>
      <c r="Q79" s="20" t="str">
        <f>F23a_F23b_Trimestres17_16_15!Y142</f>
        <v>ND</v>
      </c>
      <c r="R79" s="20" t="str">
        <f t="shared" si="4"/>
        <v>ND</v>
      </c>
      <c r="S79" s="11" t="str">
        <f>F23a_F23b_Trimestres17_16_15!AG142</f>
        <v>Amplia Cobertura Mediatica en el Municipio</v>
      </c>
      <c r="T79" s="16" t="str">
        <f t="shared" si="5"/>
        <v>Sin Competencia del Municipio</v>
      </c>
      <c r="U79" s="20" t="s">
        <v>99</v>
      </c>
      <c r="V79" s="27">
        <f>F23a_F23b_Trimestres17_16_15!R142</f>
        <v>42736</v>
      </c>
      <c r="W79" s="27">
        <f>F23a_F23b_Trimestres17_16_15!S142</f>
        <v>42766</v>
      </c>
      <c r="X79" s="21">
        <f>F23a_F23b_Trimestres17_16_15!M142</f>
        <v>11000</v>
      </c>
      <c r="Y79" s="21">
        <f>F23a_F23b_Trimestres17_16_15!AM142</f>
        <v>11000</v>
      </c>
      <c r="Z79" s="16">
        <f>F23a_F23b_Trimestres17_16_15!BA142</f>
        <v>247</v>
      </c>
      <c r="AA79" s="141"/>
    </row>
    <row r="80" spans="1:27" ht="90" x14ac:dyDescent="0.25">
      <c r="A80" s="69">
        <f>F23a_F23b_Trimestres17_16_15!B143</f>
        <v>2017</v>
      </c>
      <c r="B80" s="68" t="s">
        <v>736</v>
      </c>
      <c r="C80" s="10" t="s">
        <v>93</v>
      </c>
      <c r="D80" s="16" t="s">
        <v>257</v>
      </c>
      <c r="E80" s="20" t="s">
        <v>159</v>
      </c>
      <c r="F80" s="20" t="s">
        <v>160</v>
      </c>
      <c r="G80" s="20" t="str">
        <f>F23a_F23b_Trimestres17_16_15!AJ143</f>
        <v>Servicio de Difusión de Mensajes Sobre Actividades, Programas y Campañas del mes de Febrero y Banner de las Campañas "Estamos Construyendo Obras como Nunca", "Fortalecimiento de la Poliia Municipal" y "Reclutamiento de a Policía de Morelia" (Respuesta).</v>
      </c>
      <c r="H80" s="20" t="str">
        <f>F23a_F23b_Trimestres17_16_15!N143</f>
        <v>SA/DCS/S/116/2017</v>
      </c>
      <c r="I80" s="20" t="str">
        <f>F23a_F23b_Trimestres17_16_15!O143</f>
        <v>Secretaría de Administración</v>
      </c>
      <c r="J80" s="20" t="s">
        <v>94</v>
      </c>
      <c r="K80" s="20" t="s">
        <v>87</v>
      </c>
      <c r="L80" s="20" t="s">
        <v>96</v>
      </c>
      <c r="M80" s="20" t="s">
        <v>87</v>
      </c>
      <c r="N80" s="20" t="s">
        <v>97</v>
      </c>
      <c r="O80" s="20" t="s">
        <v>88</v>
      </c>
      <c r="P80" s="20" t="s">
        <v>98</v>
      </c>
      <c r="Q80" s="20" t="str">
        <f>F23a_F23b_Trimestres17_16_15!Y143</f>
        <v>ND</v>
      </c>
      <c r="R80" s="20" t="str">
        <f t="shared" si="4"/>
        <v>ND</v>
      </c>
      <c r="S80" s="11" t="str">
        <f>F23a_F23b_Trimestres17_16_15!AG143</f>
        <v>Amplia Cobertura Mediatica en el Municipio</v>
      </c>
      <c r="T80" s="16" t="str">
        <f t="shared" si="5"/>
        <v>Sin Competencia del Municipio</v>
      </c>
      <c r="U80" s="20" t="s">
        <v>99</v>
      </c>
      <c r="V80" s="19">
        <f>F23a_F23b_Trimestres17_16_15!R143</f>
        <v>42767</v>
      </c>
      <c r="W80" s="19">
        <f>F23a_F23b_Trimestres17_16_15!S143</f>
        <v>42794</v>
      </c>
      <c r="X80" s="21">
        <f>F23a_F23b_Trimestres17_16_15!M143</f>
        <v>360000</v>
      </c>
      <c r="Y80" s="21">
        <f>F23a_F23b_Trimestres17_16_15!AM143</f>
        <v>360000</v>
      </c>
      <c r="Z80" s="16">
        <f>F23a_F23b_Trimestres17_16_15!BA143</f>
        <v>313</v>
      </c>
      <c r="AA80" s="141"/>
    </row>
    <row r="81" spans="1:27" ht="33.75" x14ac:dyDescent="0.25">
      <c r="A81" s="69">
        <f>F23a_F23b_Trimestres17_16_15!B144</f>
        <v>2017</v>
      </c>
      <c r="B81" s="68" t="s">
        <v>736</v>
      </c>
      <c r="C81" s="10" t="s">
        <v>93</v>
      </c>
      <c r="D81" s="16" t="s">
        <v>257</v>
      </c>
      <c r="E81" s="20" t="s">
        <v>159</v>
      </c>
      <c r="F81" s="20" t="s">
        <v>160</v>
      </c>
      <c r="G81" s="20" t="str">
        <f>F23a_F23b_Trimestres17_16_15!AJ144</f>
        <v>Difusión de Campaña "Predial y Descuentos 2017".</v>
      </c>
      <c r="H81" s="20" t="str">
        <f>F23a_F23b_Trimestres17_16_15!N144</f>
        <v>TMMEJ/COT/DCS/002/2017</v>
      </c>
      <c r="I81" s="20" t="str">
        <f>F23a_F23b_Trimestres17_16_15!O144</f>
        <v>Tesoreria Municipal</v>
      </c>
      <c r="J81" s="20" t="s">
        <v>94</v>
      </c>
      <c r="K81" s="20" t="s">
        <v>87</v>
      </c>
      <c r="L81" s="20" t="s">
        <v>96</v>
      </c>
      <c r="M81" s="20" t="s">
        <v>87</v>
      </c>
      <c r="N81" s="20" t="s">
        <v>97</v>
      </c>
      <c r="O81" s="20" t="s">
        <v>88</v>
      </c>
      <c r="P81" s="20" t="s">
        <v>98</v>
      </c>
      <c r="Q81" s="20" t="str">
        <f>F23a_F23b_Trimestres17_16_15!Y144</f>
        <v>ND</v>
      </c>
      <c r="R81" s="20" t="str">
        <f t="shared" si="4"/>
        <v>ND</v>
      </c>
      <c r="S81" s="11" t="str">
        <f>F23a_F23b_Trimestres17_16_15!AG144</f>
        <v>Amplia Cobertura Mediatica en el Municipio</v>
      </c>
      <c r="T81" s="16" t="str">
        <f t="shared" si="5"/>
        <v>Sin Competencia del Municipio</v>
      </c>
      <c r="U81" s="20" t="s">
        <v>99</v>
      </c>
      <c r="V81" s="19">
        <f>F23a_F23b_Trimestres17_16_15!R144</f>
        <v>42737</v>
      </c>
      <c r="W81" s="19">
        <f>F23a_F23b_Trimestres17_16_15!S144</f>
        <v>42766</v>
      </c>
      <c r="X81" s="21">
        <f>F23a_F23b_Trimestres17_16_15!M144</f>
        <v>10000</v>
      </c>
      <c r="Y81" s="21">
        <f>F23a_F23b_Trimestres17_16_15!AM144</f>
        <v>10000</v>
      </c>
      <c r="Z81" s="16">
        <f>F23a_F23b_Trimestres17_16_15!BA144</f>
        <v>225</v>
      </c>
      <c r="AA81" s="141"/>
    </row>
    <row r="82" spans="1:27" ht="33.75" x14ac:dyDescent="0.25">
      <c r="A82" s="69">
        <f>F23a_F23b_Trimestres17_16_15!B145</f>
        <v>2017</v>
      </c>
      <c r="B82" s="68" t="s">
        <v>736</v>
      </c>
      <c r="C82" s="10" t="s">
        <v>93</v>
      </c>
      <c r="D82" s="16" t="s">
        <v>257</v>
      </c>
      <c r="E82" s="20" t="s">
        <v>159</v>
      </c>
      <c r="F82" s="20" t="s">
        <v>160</v>
      </c>
      <c r="G82" s="20" t="str">
        <f>F23a_F23b_Trimestres17_16_15!AJ145</f>
        <v>Difusión de Campaña "Predial y Descuentos 2017".</v>
      </c>
      <c r="H82" s="20" t="str">
        <f>F23a_F23b_Trimestres17_16_15!N145</f>
        <v>TMMEJ/COT/DCS/004/2017</v>
      </c>
      <c r="I82" s="20" t="str">
        <f>F23a_F23b_Trimestres17_16_15!O145</f>
        <v>Tesoreria Municipal</v>
      </c>
      <c r="J82" s="20" t="s">
        <v>94</v>
      </c>
      <c r="K82" s="20" t="s">
        <v>87</v>
      </c>
      <c r="L82" s="20" t="s">
        <v>96</v>
      </c>
      <c r="M82" s="20" t="s">
        <v>87</v>
      </c>
      <c r="N82" s="20" t="s">
        <v>97</v>
      </c>
      <c r="O82" s="20" t="s">
        <v>88</v>
      </c>
      <c r="P82" s="20" t="s">
        <v>98</v>
      </c>
      <c r="Q82" s="20" t="str">
        <f>F23a_F23b_Trimestres17_16_15!Y145</f>
        <v>ND</v>
      </c>
      <c r="R82" s="20" t="str">
        <f t="shared" si="4"/>
        <v>ND</v>
      </c>
      <c r="S82" s="11" t="str">
        <f>F23a_F23b_Trimestres17_16_15!AG145</f>
        <v>Amplia Cobertura Mediatica en el Municipio</v>
      </c>
      <c r="T82" s="16" t="str">
        <f t="shared" si="5"/>
        <v>Sin Competencia del Municipio</v>
      </c>
      <c r="U82" s="20" t="s">
        <v>99</v>
      </c>
      <c r="V82" s="19">
        <f>F23a_F23b_Trimestres17_16_15!R145</f>
        <v>42737</v>
      </c>
      <c r="W82" s="19">
        <f>F23a_F23b_Trimestres17_16_15!S145</f>
        <v>42766</v>
      </c>
      <c r="X82" s="21">
        <f>F23a_F23b_Trimestres17_16_15!M145</f>
        <v>116000</v>
      </c>
      <c r="Y82" s="21">
        <f>F23a_F23b_Trimestres17_16_15!AM145</f>
        <v>116000</v>
      </c>
      <c r="Z82" s="16">
        <f>F23a_F23b_Trimestres17_16_15!BA145</f>
        <v>2423</v>
      </c>
      <c r="AA82" s="141"/>
    </row>
    <row r="83" spans="1:27" ht="33.75" x14ac:dyDescent="0.25">
      <c r="A83" s="69">
        <f>F23a_F23b_Trimestres17_16_15!B146</f>
        <v>2017</v>
      </c>
      <c r="B83" s="68" t="s">
        <v>736</v>
      </c>
      <c r="C83" s="10" t="s">
        <v>93</v>
      </c>
      <c r="D83" s="16" t="s">
        <v>257</v>
      </c>
      <c r="E83" s="20" t="s">
        <v>159</v>
      </c>
      <c r="F83" s="20" t="s">
        <v>160</v>
      </c>
      <c r="G83" s="20" t="str">
        <f>F23a_F23b_Trimestres17_16_15!AJ146</f>
        <v>Difusión de Campaña "Agua sin Aumento".</v>
      </c>
      <c r="H83" s="20" t="str">
        <f>F23a_F23b_Trimestres17_16_15!N146</f>
        <v>TMMEJ/COT/DCS/005/2017</v>
      </c>
      <c r="I83" s="20" t="str">
        <f>F23a_F23b_Trimestres17_16_15!O146</f>
        <v>Tesoreria Municipal</v>
      </c>
      <c r="J83" s="20" t="s">
        <v>94</v>
      </c>
      <c r="K83" s="20" t="s">
        <v>87</v>
      </c>
      <c r="L83" s="20" t="s">
        <v>96</v>
      </c>
      <c r="M83" s="20" t="s">
        <v>87</v>
      </c>
      <c r="N83" s="20" t="s">
        <v>97</v>
      </c>
      <c r="O83" s="20" t="s">
        <v>88</v>
      </c>
      <c r="P83" s="20" t="s">
        <v>98</v>
      </c>
      <c r="Q83" s="20" t="str">
        <f>F23a_F23b_Trimestres17_16_15!Y146</f>
        <v>ND</v>
      </c>
      <c r="R83" s="20" t="str">
        <f t="shared" si="4"/>
        <v>ND</v>
      </c>
      <c r="S83" s="11" t="str">
        <f>F23a_F23b_Trimestres17_16_15!AG146</f>
        <v>Amplia Cobertura Mediatica en el Municipio</v>
      </c>
      <c r="T83" s="16" t="str">
        <f t="shared" si="5"/>
        <v>Sin Competencia del Municipio</v>
      </c>
      <c r="U83" s="20" t="s">
        <v>99</v>
      </c>
      <c r="V83" s="19">
        <f>F23a_F23b_Trimestres17_16_15!R146</f>
        <v>42737</v>
      </c>
      <c r="W83" s="19">
        <f>F23a_F23b_Trimestres17_16_15!S146</f>
        <v>42766</v>
      </c>
      <c r="X83" s="21">
        <f>F23a_F23b_Trimestres17_16_15!M146</f>
        <v>5000</v>
      </c>
      <c r="Y83" s="21">
        <f>F23a_F23b_Trimestres17_16_15!AM146</f>
        <v>5000</v>
      </c>
      <c r="Z83" s="16">
        <f>F23a_F23b_Trimestres17_16_15!BA146</f>
        <v>84</v>
      </c>
      <c r="AA83" s="141"/>
    </row>
    <row r="84" spans="1:27" ht="33.75" x14ac:dyDescent="0.25">
      <c r="A84" s="69">
        <f>F23a_F23b_Trimestres17_16_15!B147</f>
        <v>2017</v>
      </c>
      <c r="B84" s="68" t="s">
        <v>736</v>
      </c>
      <c r="C84" s="10" t="s">
        <v>93</v>
      </c>
      <c r="D84" s="16" t="s">
        <v>257</v>
      </c>
      <c r="E84" s="20" t="s">
        <v>159</v>
      </c>
      <c r="F84" s="20" t="s">
        <v>160</v>
      </c>
      <c r="G84" s="20" t="str">
        <f>F23a_F23b_Trimestres17_16_15!AJ147</f>
        <v>Difusión de Campaña "Predial y Descuentos 2017".</v>
      </c>
      <c r="H84" s="20" t="str">
        <f>F23a_F23b_Trimestres17_16_15!N147</f>
        <v>TMMEJ/COT/DCS/006/2017</v>
      </c>
      <c r="I84" s="20" t="str">
        <f>F23a_F23b_Trimestres17_16_15!O147</f>
        <v>Tesoreria Municipal</v>
      </c>
      <c r="J84" s="20" t="s">
        <v>94</v>
      </c>
      <c r="K84" s="20" t="s">
        <v>87</v>
      </c>
      <c r="L84" s="20" t="s">
        <v>96</v>
      </c>
      <c r="M84" s="20" t="s">
        <v>87</v>
      </c>
      <c r="N84" s="20" t="s">
        <v>97</v>
      </c>
      <c r="O84" s="20" t="s">
        <v>88</v>
      </c>
      <c r="P84" s="20" t="s">
        <v>98</v>
      </c>
      <c r="Q84" s="20" t="str">
        <f>F23a_F23b_Trimestres17_16_15!Y147</f>
        <v>ND</v>
      </c>
      <c r="R84" s="20" t="str">
        <f t="shared" si="4"/>
        <v>ND</v>
      </c>
      <c r="S84" s="11" t="str">
        <f>F23a_F23b_Trimestres17_16_15!AG147</f>
        <v>Amplia Cobertura Mediatica en el Municipio</v>
      </c>
      <c r="T84" s="16" t="str">
        <f t="shared" si="5"/>
        <v>Sin Competencia del Municipio</v>
      </c>
      <c r="U84" s="20" t="s">
        <v>99</v>
      </c>
      <c r="V84" s="19">
        <f>F23a_F23b_Trimestres17_16_15!R147</f>
        <v>42737</v>
      </c>
      <c r="W84" s="19">
        <f>F23a_F23b_Trimestres17_16_15!S147</f>
        <v>42766</v>
      </c>
      <c r="X84" s="21">
        <f>F23a_F23b_Trimestres17_16_15!M147</f>
        <v>5000</v>
      </c>
      <c r="Y84" s="21">
        <f>F23a_F23b_Trimestres17_16_15!AM147</f>
        <v>5000</v>
      </c>
      <c r="Z84" s="16">
        <f>F23a_F23b_Trimestres17_16_15!BA147</f>
        <v>83</v>
      </c>
      <c r="AA84" s="141"/>
    </row>
    <row r="85" spans="1:27" ht="33.75" x14ac:dyDescent="0.25">
      <c r="A85" s="69">
        <v>2017</v>
      </c>
      <c r="B85" s="68" t="s">
        <v>736</v>
      </c>
      <c r="C85" s="10" t="s">
        <v>93</v>
      </c>
      <c r="D85" s="16" t="s">
        <v>257</v>
      </c>
      <c r="E85" s="20" t="s">
        <v>159</v>
      </c>
      <c r="F85" s="20" t="s">
        <v>160</v>
      </c>
      <c r="G85" s="20" t="str">
        <f>F23a_F23b_Trimestres17_16_15!AJ107</f>
        <v>Difusión de Medidas de Austeridad del H. Ayuntamiento.</v>
      </c>
      <c r="H85" s="20" t="str">
        <f>F23a_F23b_Trimestres17_16_15!N107</f>
        <v>SA/DCS/S/81/2017</v>
      </c>
      <c r="I85" s="20" t="str">
        <f>F23a_F23b_Trimestres17_16_15!O107</f>
        <v>Secretaría de Administración</v>
      </c>
      <c r="J85" s="20" t="s">
        <v>94</v>
      </c>
      <c r="K85" s="20" t="s">
        <v>87</v>
      </c>
      <c r="L85" s="20" t="s">
        <v>96</v>
      </c>
      <c r="M85" s="20" t="s">
        <v>87</v>
      </c>
      <c r="N85" s="20" t="s">
        <v>97</v>
      </c>
      <c r="O85" s="20" t="s">
        <v>88</v>
      </c>
      <c r="P85" s="20" t="s">
        <v>98</v>
      </c>
      <c r="Q85" s="20" t="str">
        <f>F23a_F23b_Trimestres17_16_15!Y107</f>
        <v>ND</v>
      </c>
      <c r="R85" s="20" t="str">
        <f t="shared" si="4"/>
        <v>ND</v>
      </c>
      <c r="S85" s="11" t="str">
        <f>F23a_F23b_Trimestres17_16_15!AG107</f>
        <v>Amplia Cobertura Mediatica en el Municipio</v>
      </c>
      <c r="T85" s="16" t="str">
        <f t="shared" si="5"/>
        <v>Sin Competencia del Municipio</v>
      </c>
      <c r="U85" s="20" t="s">
        <v>99</v>
      </c>
      <c r="V85" s="27">
        <f>F23a_F23b_Trimestres17_16_15!R107</f>
        <v>42737</v>
      </c>
      <c r="W85" s="27">
        <f>F23a_F23b_Trimestres17_16_15!S107</f>
        <v>42766</v>
      </c>
      <c r="X85" s="21">
        <f>F23a_F23b_Trimestres17_16_15!M107</f>
        <v>20000</v>
      </c>
      <c r="Y85" s="21">
        <f>F23a_F23b_Trimestres17_16_15!AM107</f>
        <v>20000</v>
      </c>
      <c r="Z85" s="16" t="str">
        <f>F23a_F23b_Trimestres17_16_15!BA107</f>
        <v>F42FD3D181AD</v>
      </c>
      <c r="AA85" s="141"/>
    </row>
    <row r="86" spans="1:27" ht="45" x14ac:dyDescent="0.25">
      <c r="A86" s="69">
        <v>2017</v>
      </c>
      <c r="B86" s="68" t="s">
        <v>736</v>
      </c>
      <c r="C86" s="10" t="s">
        <v>93</v>
      </c>
      <c r="D86" s="16" t="s">
        <v>257</v>
      </c>
      <c r="E86" s="20" t="s">
        <v>199</v>
      </c>
      <c r="F86" s="20" t="s">
        <v>200</v>
      </c>
      <c r="G86" s="20" t="str">
        <f>F23a_F23b_Trimestres17_16_15!AJ109</f>
        <v>Difusión de mensajes sobre programas y actividades del H. Ayuntamiento de Morelia a través de spots en medio radiofónico.</v>
      </c>
      <c r="H86" s="20" t="str">
        <f>F23a_F23b_Trimestres17_16_15!N109</f>
        <v>TMMEJ/COT/DCS/018/2017</v>
      </c>
      <c r="I86" s="20" t="str">
        <f>F23a_F23b_Trimestres17_16_15!O109</f>
        <v>Tesoreria Municipal</v>
      </c>
      <c r="J86" s="20" t="s">
        <v>94</v>
      </c>
      <c r="K86" s="20" t="s">
        <v>87</v>
      </c>
      <c r="L86" s="20" t="s">
        <v>96</v>
      </c>
      <c r="M86" s="20" t="s">
        <v>87</v>
      </c>
      <c r="N86" s="20" t="s">
        <v>97</v>
      </c>
      <c r="O86" s="20" t="s">
        <v>88</v>
      </c>
      <c r="P86" s="20" t="s">
        <v>98</v>
      </c>
      <c r="Q86" s="20" t="str">
        <f>F23a_F23b_Trimestres17_16_15!Y109</f>
        <v>Grupo Acir S.A de C.V</v>
      </c>
      <c r="R86" s="20" t="str">
        <f t="shared" si="4"/>
        <v>Grupo Acir S.A de C.V</v>
      </c>
      <c r="S86" s="11" t="str">
        <f>F23a_F23b_Trimestres17_16_15!AG109</f>
        <v>Amplia Cobertura Mediatica en el Municipio</v>
      </c>
      <c r="T86" s="16" t="str">
        <f t="shared" si="5"/>
        <v>Sin Competencia del Municipio</v>
      </c>
      <c r="U86" s="20" t="s">
        <v>99</v>
      </c>
      <c r="V86" s="27">
        <f>F23a_F23b_Trimestres17_16_15!R109</f>
        <v>42793</v>
      </c>
      <c r="W86" s="27">
        <f>F23a_F23b_Trimestres17_16_15!S109</f>
        <v>42794</v>
      </c>
      <c r="X86" s="21">
        <f>F23a_F23b_Trimestres17_16_15!M109</f>
        <v>14398.85</v>
      </c>
      <c r="Y86" s="21">
        <f>F23a_F23b_Trimestres17_16_15!AM109</f>
        <v>14398.85</v>
      </c>
      <c r="Z86" s="16" t="str">
        <f>F23a_F23b_Trimestres17_16_15!BA109</f>
        <v>MO 24057079</v>
      </c>
      <c r="AA86" s="141"/>
    </row>
    <row r="87" spans="1:27" ht="33.75" x14ac:dyDescent="0.25">
      <c r="A87" s="69">
        <v>2017</v>
      </c>
      <c r="B87" s="68" t="s">
        <v>736</v>
      </c>
      <c r="C87" s="10" t="s">
        <v>93</v>
      </c>
      <c r="D87" s="24" t="s">
        <v>257</v>
      </c>
      <c r="E87" s="20" t="s">
        <v>139</v>
      </c>
      <c r="F87" s="20" t="s">
        <v>140</v>
      </c>
      <c r="G87" s="20" t="str">
        <f>F23a_F23b_Trimestres17_16_15!AJ98</f>
        <v>Servicios de Difusión de  la Campaña "Pago Anticipado de Predial y Descuentos".</v>
      </c>
      <c r="H87" s="20" t="str">
        <f>F23a_F23b_Trimestres17_16_15!N98</f>
        <v>SA/DCS/S/042/2017 A</v>
      </c>
      <c r="I87" s="20" t="str">
        <f>F23a_F23b_Trimestres17_16_15!O96</f>
        <v>Secretaría de Administración</v>
      </c>
      <c r="J87" s="20" t="s">
        <v>94</v>
      </c>
      <c r="K87" s="20" t="s">
        <v>87</v>
      </c>
      <c r="L87" s="20" t="s">
        <v>96</v>
      </c>
      <c r="M87" s="20" t="s">
        <v>87</v>
      </c>
      <c r="N87" s="20" t="s">
        <v>97</v>
      </c>
      <c r="O87" s="20" t="s">
        <v>88</v>
      </c>
      <c r="P87" s="20" t="s">
        <v>98</v>
      </c>
      <c r="Q87" s="20" t="str">
        <f>F23a_F23b_Trimestres17_16_15!Y98</f>
        <v>Medio Entertainment S.A de C.V</v>
      </c>
      <c r="R87" s="20" t="str">
        <f t="shared" si="4"/>
        <v>Medio Entertainment S.A de C.V</v>
      </c>
      <c r="S87" s="11" t="str">
        <f>F23a_F23b_Trimestres17_16_15!AG98</f>
        <v>Amplia Cobertura Mediatica en el Municipio</v>
      </c>
      <c r="T87" s="24" t="str">
        <f t="shared" si="5"/>
        <v>Sin Competencia del Municipio</v>
      </c>
      <c r="U87" s="20" t="s">
        <v>99</v>
      </c>
      <c r="V87" s="27">
        <f>F23a_F23b_Trimestres17_16_15!R98</f>
        <v>42767</v>
      </c>
      <c r="W87" s="27">
        <f>F23a_F23b_Trimestres17_16_15!S98</f>
        <v>42794</v>
      </c>
      <c r="X87" s="21">
        <f>F23a_F23b_Trimestres17_16_15!M98</f>
        <v>160000.01</v>
      </c>
      <c r="Y87" s="21">
        <f>F23a_F23b_Trimestres17_16_15!AM98</f>
        <v>160000.01</v>
      </c>
      <c r="Z87" s="24" t="str">
        <f>F23a_F23b_Trimestres17_16_15!BA98</f>
        <v>A 1700</v>
      </c>
      <c r="AA87" s="141"/>
    </row>
    <row r="88" spans="1:27" ht="45" x14ac:dyDescent="0.25">
      <c r="A88" s="69">
        <v>2017</v>
      </c>
      <c r="B88" s="68" t="s">
        <v>736</v>
      </c>
      <c r="C88" s="10" t="s">
        <v>93</v>
      </c>
      <c r="D88" s="24" t="s">
        <v>257</v>
      </c>
      <c r="E88" s="20" t="s">
        <v>116</v>
      </c>
      <c r="F88" s="20" t="s">
        <v>113</v>
      </c>
      <c r="G88" s="20" t="str">
        <f>F23a_F23b_Trimestres17_16_15!AJ99</f>
        <v>Servicios de Difusión de Campañas "Predial y Descuentos 2017" y "Sigue en el Juego 2017"</v>
      </c>
      <c r="H88" s="20" t="str">
        <f>F23a_F23b_Trimestres17_16_15!N99</f>
        <v>SA/DCS/S/026/2017</v>
      </c>
      <c r="I88" s="20" t="str">
        <f>F23a_F23b_Trimestres17_16_15!O97</f>
        <v>Secretaría de Administración</v>
      </c>
      <c r="J88" s="20" t="s">
        <v>94</v>
      </c>
      <c r="K88" s="20" t="s">
        <v>87</v>
      </c>
      <c r="L88" s="20" t="s">
        <v>96</v>
      </c>
      <c r="M88" s="20" t="s">
        <v>87</v>
      </c>
      <c r="N88" s="20" t="s">
        <v>97</v>
      </c>
      <c r="O88" s="20" t="s">
        <v>88</v>
      </c>
      <c r="P88" s="20" t="s">
        <v>98</v>
      </c>
      <c r="Q88" s="20" t="str">
        <f>F23a_F23b_Trimestres17_16_15!Y99</f>
        <v>Media TV Comunicaciones Michoacán S.A de C:V</v>
      </c>
      <c r="R88" s="20" t="str">
        <f t="shared" si="4"/>
        <v>Media TV Comunicaciones Michoacán S.A de C:V</v>
      </c>
      <c r="S88" s="11" t="str">
        <f>F23a_F23b_Trimestres17_16_15!AG99</f>
        <v>Amplia Cobertura Mediatica en el Municipio</v>
      </c>
      <c r="T88" s="24" t="str">
        <f t="shared" si="5"/>
        <v>Sin Competencia del Municipio</v>
      </c>
      <c r="U88" s="20" t="s">
        <v>99</v>
      </c>
      <c r="V88" s="27">
        <f>F23a_F23b_Trimestres17_16_15!R99</f>
        <v>42736</v>
      </c>
      <c r="W88" s="27">
        <f>F23a_F23b_Trimestres17_16_15!S99</f>
        <v>42766</v>
      </c>
      <c r="X88" s="21">
        <f>F23a_F23b_Trimestres17_16_15!M99</f>
        <v>70000</v>
      </c>
      <c r="Y88" s="21">
        <f>F23a_F23b_Trimestres17_16_15!AM99</f>
        <v>70000</v>
      </c>
      <c r="Z88" s="24">
        <f>F23a_F23b_Trimestres17_16_15!BA99</f>
        <v>157</v>
      </c>
      <c r="AA88" s="141"/>
    </row>
    <row r="89" spans="1:27" ht="33.75" x14ac:dyDescent="0.25">
      <c r="A89" s="69">
        <v>2017</v>
      </c>
      <c r="B89" s="68" t="s">
        <v>736</v>
      </c>
      <c r="C89" s="10" t="s">
        <v>93</v>
      </c>
      <c r="D89" s="24" t="s">
        <v>257</v>
      </c>
      <c r="E89" s="20" t="s">
        <v>116</v>
      </c>
      <c r="F89" s="20" t="s">
        <v>113</v>
      </c>
      <c r="G89" s="20" t="str">
        <f>F23a_F23b_Trimestres17_16_15!AJ100</f>
        <v>Servicios de Difusión de las Campañas de "Sigue en el Juego" y "Evita Accidentes" 2017</v>
      </c>
      <c r="H89" s="20" t="str">
        <f>F23a_F23b_Trimestres17_16_15!N100</f>
        <v>SA/DCS/S/038/2017</v>
      </c>
      <c r="I89" s="20" t="str">
        <f>F23a_F23b_Trimestres17_16_15!O98</f>
        <v>Secretaría de Administración</v>
      </c>
      <c r="J89" s="20" t="s">
        <v>94</v>
      </c>
      <c r="K89" s="20" t="s">
        <v>87</v>
      </c>
      <c r="L89" s="20" t="s">
        <v>96</v>
      </c>
      <c r="M89" s="20" t="s">
        <v>87</v>
      </c>
      <c r="N89" s="20" t="s">
        <v>97</v>
      </c>
      <c r="O89" s="20" t="s">
        <v>88</v>
      </c>
      <c r="P89" s="20" t="s">
        <v>98</v>
      </c>
      <c r="Q89" s="20" t="str">
        <f>F23a_F23b_Trimestres17_16_15!Y100</f>
        <v>La Voz de Michoacán S.A de C.V</v>
      </c>
      <c r="R89" s="20" t="str">
        <f t="shared" si="4"/>
        <v>La Voz de Michoacán S.A de C.V</v>
      </c>
      <c r="S89" s="11" t="str">
        <f>F23a_F23b_Trimestres17_16_15!AG100</f>
        <v>Amplia Cobertura Mediatica en el Municipio</v>
      </c>
      <c r="T89" s="24" t="str">
        <f t="shared" si="5"/>
        <v>Sin Competencia del Municipio</v>
      </c>
      <c r="U89" s="20" t="s">
        <v>99</v>
      </c>
      <c r="V89" s="27">
        <f>F23a_F23b_Trimestres17_16_15!R100</f>
        <v>42736</v>
      </c>
      <c r="W89" s="27">
        <f>F23a_F23b_Trimestres17_16_15!S100</f>
        <v>42766</v>
      </c>
      <c r="X89" s="21">
        <f>F23a_F23b_Trimestres17_16_15!M100</f>
        <v>235000</v>
      </c>
      <c r="Y89" s="21">
        <f>F23a_F23b_Trimestres17_16_15!AM100</f>
        <v>235000</v>
      </c>
      <c r="Z89" s="24" t="str">
        <f>F23a_F23b_Trimestres17_16_15!BA100</f>
        <v>V 290</v>
      </c>
      <c r="AA89" s="141"/>
    </row>
    <row r="90" spans="1:27" ht="45" x14ac:dyDescent="0.25">
      <c r="A90" s="69">
        <v>2017</v>
      </c>
      <c r="B90" s="68" t="s">
        <v>736</v>
      </c>
      <c r="C90" s="10" t="s">
        <v>93</v>
      </c>
      <c r="D90" s="24" t="s">
        <v>257</v>
      </c>
      <c r="E90" s="20" t="s">
        <v>139</v>
      </c>
      <c r="F90" s="20" t="s">
        <v>140</v>
      </c>
      <c r="G90" s="20" t="str">
        <f>F23a_F23b_Trimestres17_16_15!AJ101</f>
        <v>Difusión de la Campaña "Predial y Descuentos 2017" y "Sigue en el Juego".</v>
      </c>
      <c r="H90" s="20" t="str">
        <f>F23a_F23b_Trimestres17_16_15!N101</f>
        <v>SA/DCS/S/030/2017</v>
      </c>
      <c r="I90" s="20" t="str">
        <f>F23a_F23b_Trimestres17_16_15!O99</f>
        <v>Secretaría de Administración</v>
      </c>
      <c r="J90" s="20" t="s">
        <v>94</v>
      </c>
      <c r="K90" s="20" t="s">
        <v>87</v>
      </c>
      <c r="L90" s="20" t="s">
        <v>96</v>
      </c>
      <c r="M90" s="20" t="s">
        <v>87</v>
      </c>
      <c r="N90" s="20" t="s">
        <v>97</v>
      </c>
      <c r="O90" s="20" t="s">
        <v>88</v>
      </c>
      <c r="P90" s="20" t="s">
        <v>98</v>
      </c>
      <c r="Q90" s="20" t="str">
        <f>F23a_F23b_Trimestres17_16_15!Y101</f>
        <v>Corporación Morelia Multimedia S.A de C.V</v>
      </c>
      <c r="R90" s="20" t="str">
        <f t="shared" si="4"/>
        <v>Corporación Morelia Multimedia S.A de C.V</v>
      </c>
      <c r="S90" s="11" t="str">
        <f>F23a_F23b_Trimestres17_16_15!AG101</f>
        <v>Amplia Cobertura Mediatica en el Municipio</v>
      </c>
      <c r="T90" s="24" t="str">
        <f t="shared" si="5"/>
        <v>Sin Competencia del Municipio</v>
      </c>
      <c r="U90" s="20" t="s">
        <v>99</v>
      </c>
      <c r="V90" s="27">
        <f>F23a_F23b_Trimestres17_16_15!R101</f>
        <v>42736</v>
      </c>
      <c r="W90" s="27">
        <f>F23a_F23b_Trimestres17_16_15!S101</f>
        <v>42766</v>
      </c>
      <c r="X90" s="21">
        <f>F23a_F23b_Trimestres17_16_15!M101</f>
        <v>60000</v>
      </c>
      <c r="Y90" s="21">
        <f>F23a_F23b_Trimestres17_16_15!AM101</f>
        <v>60000</v>
      </c>
      <c r="Z90" s="24" t="str">
        <f>F23a_F23b_Trimestres17_16_15!BA101</f>
        <v>2793 MOR</v>
      </c>
      <c r="AA90" s="141"/>
    </row>
    <row r="91" spans="1:27" ht="33.75" x14ac:dyDescent="0.25">
      <c r="A91" s="69">
        <v>2017</v>
      </c>
      <c r="B91" s="68" t="s">
        <v>736</v>
      </c>
      <c r="C91" s="10" t="s">
        <v>93</v>
      </c>
      <c r="D91" s="24" t="s">
        <v>257</v>
      </c>
      <c r="E91" s="20" t="s">
        <v>139</v>
      </c>
      <c r="F91" s="20" t="s">
        <v>140</v>
      </c>
      <c r="G91" s="20" t="str">
        <f>F23a_F23b_Trimestres17_16_15!AJ102</f>
        <v>Difusión de la Campaña "Predial y Descuentos 2017" y "Cabalgata de Reyes Magos".</v>
      </c>
      <c r="H91" s="20" t="str">
        <f>F23a_F23b_Trimestres17_16_15!N102</f>
        <v>SA/DCS/S/039/2017</v>
      </c>
      <c r="I91" s="20" t="str">
        <f>F23a_F23b_Trimestres17_16_15!O100</f>
        <v>Secretaría de Administración</v>
      </c>
      <c r="J91" s="20" t="s">
        <v>94</v>
      </c>
      <c r="K91" s="20" t="s">
        <v>87</v>
      </c>
      <c r="L91" s="20" t="s">
        <v>96</v>
      </c>
      <c r="M91" s="20" t="s">
        <v>87</v>
      </c>
      <c r="N91" s="20" t="s">
        <v>97</v>
      </c>
      <c r="O91" s="20" t="s">
        <v>88</v>
      </c>
      <c r="P91" s="20" t="s">
        <v>98</v>
      </c>
      <c r="Q91" s="20" t="str">
        <f>F23a_F23b_Trimestres17_16_15!Y102</f>
        <v>La Voz de Michoacán S.A de C.V</v>
      </c>
      <c r="R91" s="20" t="str">
        <f t="shared" si="4"/>
        <v>La Voz de Michoacán S.A de C.V</v>
      </c>
      <c r="S91" s="11" t="str">
        <f>F23a_F23b_Trimestres17_16_15!AG102</f>
        <v>Amplia Cobertura Mediatica en el Municipio</v>
      </c>
      <c r="T91" s="24" t="str">
        <f t="shared" si="5"/>
        <v>Sin Competencia del Municipio</v>
      </c>
      <c r="U91" s="20" t="s">
        <v>99</v>
      </c>
      <c r="V91" s="27">
        <f>F23a_F23b_Trimestres17_16_15!R102</f>
        <v>42736</v>
      </c>
      <c r="W91" s="27">
        <f>F23a_F23b_Trimestres17_16_15!S102</f>
        <v>42766</v>
      </c>
      <c r="X91" s="21">
        <f>F23a_F23b_Trimestres17_16_15!M102</f>
        <v>235000</v>
      </c>
      <c r="Y91" s="21">
        <f>F23a_F23b_Trimestres17_16_15!AM102</f>
        <v>235000</v>
      </c>
      <c r="Z91" s="24" t="str">
        <f>F23a_F23b_Trimestres17_16_15!BA102</f>
        <v>V 289</v>
      </c>
      <c r="AA91" s="141"/>
    </row>
    <row r="92" spans="1:27" ht="157.5" x14ac:dyDescent="0.25">
      <c r="A92" s="69">
        <v>2017</v>
      </c>
      <c r="B92" s="68" t="s">
        <v>736</v>
      </c>
      <c r="C92" s="10" t="s">
        <v>93</v>
      </c>
      <c r="D92" s="24" t="s">
        <v>257</v>
      </c>
      <c r="E92" s="20" t="s">
        <v>105</v>
      </c>
      <c r="F92" s="20" t="s">
        <v>105</v>
      </c>
      <c r="G92"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92" s="20" t="str">
        <f>F23a_F23b_Trimestres17_16_15!N103</f>
        <v>SA/DCS/S/045/2017</v>
      </c>
      <c r="I92" s="20" t="str">
        <f>F23a_F23b_Trimestres17_16_15!O101</f>
        <v>Secretaría de Administración</v>
      </c>
      <c r="J92" s="20" t="s">
        <v>94</v>
      </c>
      <c r="K92" s="20" t="s">
        <v>87</v>
      </c>
      <c r="L92" s="20" t="s">
        <v>96</v>
      </c>
      <c r="M92" s="20" t="s">
        <v>87</v>
      </c>
      <c r="N92" s="20" t="s">
        <v>97</v>
      </c>
      <c r="O92" s="20" t="s">
        <v>88</v>
      </c>
      <c r="P92" s="20" t="s">
        <v>98</v>
      </c>
      <c r="Q92" s="20" t="str">
        <f>F23a_F23b_Trimestres17_16_15!Y103</f>
        <v>Eu Zen Consultores S.C</v>
      </c>
      <c r="R92" s="20" t="str">
        <f t="shared" si="4"/>
        <v>Eu Zen Consultores S.C</v>
      </c>
      <c r="S92" s="11" t="str">
        <f>F23a_F23b_Trimestres17_16_15!AG103</f>
        <v>Amplia Cobertura Mediatica en el Municipio</v>
      </c>
      <c r="T92" s="24" t="str">
        <f t="shared" si="5"/>
        <v>Sin Competencia del Municipio</v>
      </c>
      <c r="U92" s="20" t="s">
        <v>99</v>
      </c>
      <c r="V92" s="27">
        <f>F23a_F23b_Trimestres17_16_15!R103</f>
        <v>42401</v>
      </c>
      <c r="W92" s="27">
        <f>F23a_F23b_Trimestres17_16_15!S103</f>
        <v>42428</v>
      </c>
      <c r="X92" s="21">
        <f>F23a_F23b_Trimestres17_16_15!M103</f>
        <v>330000</v>
      </c>
      <c r="Y92" s="21">
        <f>F23a_F23b_Trimestres17_16_15!AM103</f>
        <v>330000</v>
      </c>
      <c r="Z92" s="24" t="str">
        <f>F23a_F23b_Trimestres17_16_15!BA103</f>
        <v>A 705, A 706, A707, A 708 Y A 709</v>
      </c>
      <c r="AA92" s="141"/>
    </row>
    <row r="93" spans="1:27" ht="33.75" x14ac:dyDescent="0.25">
      <c r="A93" s="69">
        <v>2017</v>
      </c>
      <c r="B93" s="68" t="s">
        <v>736</v>
      </c>
      <c r="C93" s="10" t="s">
        <v>93</v>
      </c>
      <c r="D93" s="24" t="s">
        <v>257</v>
      </c>
      <c r="E93" s="20" t="s">
        <v>139</v>
      </c>
      <c r="F93" s="20" t="s">
        <v>139</v>
      </c>
      <c r="G93" s="20" t="str">
        <f>F23a_F23b_Trimestres17_16_15!AJ73</f>
        <v>Servicios de Difusión de mensajes, programas, actividades y Campañs del H. Ayuntamiento de Morelia.</v>
      </c>
      <c r="H93" s="20" t="str">
        <f>F23a_F23b_Trimestres17_16_15!N73</f>
        <v>SA/DCS/S/69/2017</v>
      </c>
      <c r="I93" s="20" t="str">
        <f>F23a_F23b_Trimestres17_16_15!O71</f>
        <v>Secretaría de Administración</v>
      </c>
      <c r="J93" s="20" t="s">
        <v>94</v>
      </c>
      <c r="K93" s="20" t="s">
        <v>87</v>
      </c>
      <c r="L93" s="20" t="s">
        <v>96</v>
      </c>
      <c r="M93" s="20" t="s">
        <v>87</v>
      </c>
      <c r="N93" s="20" t="s">
        <v>97</v>
      </c>
      <c r="O93" s="20" t="s">
        <v>88</v>
      </c>
      <c r="P93" s="20" t="s">
        <v>98</v>
      </c>
      <c r="Q93" s="20" t="str">
        <f>F23a_F23b_Trimestres17_16_15!Y73</f>
        <v>ND</v>
      </c>
      <c r="R93" s="20" t="str">
        <f t="shared" si="4"/>
        <v>ND</v>
      </c>
      <c r="S93" s="11" t="str">
        <f>F23a_F23b_Trimestres17_16_15!AG73</f>
        <v>Amplia Cobertura Mediatica en el Municipio</v>
      </c>
      <c r="T93" s="24" t="str">
        <f t="shared" si="5"/>
        <v>Sin Competencia del Municipio</v>
      </c>
      <c r="U93" s="20" t="s">
        <v>99</v>
      </c>
      <c r="V93" s="27">
        <f>F23a_F23b_Trimestres17_16_15!R73</f>
        <v>42736</v>
      </c>
      <c r="W93" s="27">
        <f>F23a_F23b_Trimestres17_16_15!S73</f>
        <v>42825</v>
      </c>
      <c r="X93" s="21">
        <f>F23a_F23b_Trimestres17_16_15!M73</f>
        <v>45000</v>
      </c>
      <c r="Y93" s="21">
        <f>F23a_F23b_Trimestres17_16_15!AM73</f>
        <v>45000</v>
      </c>
      <c r="Z93" s="24" t="str">
        <f>F23a_F23b_Trimestres17_16_15!BA73</f>
        <v>133, 132, 139</v>
      </c>
      <c r="AA93" s="141"/>
    </row>
    <row r="94" spans="1:27" ht="33.75" x14ac:dyDescent="0.25">
      <c r="A94" s="69">
        <v>2017</v>
      </c>
      <c r="B94" s="68" t="s">
        <v>736</v>
      </c>
      <c r="C94" s="10" t="s">
        <v>93</v>
      </c>
      <c r="D94" s="24" t="s">
        <v>257</v>
      </c>
      <c r="E94" s="20" t="s">
        <v>139</v>
      </c>
      <c r="F94" s="20" t="s">
        <v>140</v>
      </c>
      <c r="G94" s="20" t="str">
        <f>F23a_F23b_Trimestres17_16_15!AJ74</f>
        <v>Servicios de Difusión de mensajes, programas, actividades y Campañs del H. Ayuntamiento de Morelia.</v>
      </c>
      <c r="H94" s="20" t="str">
        <f>F23a_F23b_Trimestres17_16_15!N74</f>
        <v>SA/DCS/S/86/2017</v>
      </c>
      <c r="I94" s="20" t="str">
        <f>F23a_F23b_Trimestres17_16_15!O72</f>
        <v>Secretaría de Administración</v>
      </c>
      <c r="J94" s="20" t="s">
        <v>94</v>
      </c>
      <c r="K94" s="20" t="s">
        <v>87</v>
      </c>
      <c r="L94" s="20" t="s">
        <v>96</v>
      </c>
      <c r="M94" s="20" t="s">
        <v>87</v>
      </c>
      <c r="N94" s="20" t="s">
        <v>97</v>
      </c>
      <c r="O94" s="20" t="s">
        <v>88</v>
      </c>
      <c r="P94" s="20" t="s">
        <v>98</v>
      </c>
      <c r="Q94" s="20" t="str">
        <f>F23a_F23b_Trimestres17_16_15!Y74</f>
        <v>Morelia Stereo S.A de C.V</v>
      </c>
      <c r="R94" s="20" t="str">
        <f t="shared" si="4"/>
        <v>Morelia Stereo S.A de C.V</v>
      </c>
      <c r="S94" s="11" t="str">
        <f>F23a_F23b_Trimestres17_16_15!AG74</f>
        <v>Amplia Cobertura Mediatica en el Municipio</v>
      </c>
      <c r="T94" s="24" t="str">
        <f t="shared" si="5"/>
        <v>Sin Competencia del Municipio</v>
      </c>
      <c r="U94" s="20" t="s">
        <v>99</v>
      </c>
      <c r="V94" s="27">
        <f>F23a_F23b_Trimestres17_16_15!R74</f>
        <v>42736</v>
      </c>
      <c r="W94" s="27">
        <f>F23a_F23b_Trimestres17_16_15!S74</f>
        <v>42825</v>
      </c>
      <c r="X94" s="21">
        <f>F23a_F23b_Trimestres17_16_15!M74</f>
        <v>293700</v>
      </c>
      <c r="Y94" s="21">
        <f>F23a_F23b_Trimestres17_16_15!AM74</f>
        <v>293700</v>
      </c>
      <c r="Z94" s="24" t="str">
        <f>F23a_F23b_Trimestres17_16_15!BA74</f>
        <v>A 2719, A 2720, A 2736</v>
      </c>
      <c r="AA94" s="141"/>
    </row>
    <row r="95" spans="1:27" ht="33.75" x14ac:dyDescent="0.25">
      <c r="A95" s="69">
        <v>2017</v>
      </c>
      <c r="B95" s="68" t="s">
        <v>736</v>
      </c>
      <c r="C95" s="10" t="s">
        <v>93</v>
      </c>
      <c r="D95" s="24" t="s">
        <v>257</v>
      </c>
      <c r="E95" s="20" t="s">
        <v>139</v>
      </c>
      <c r="F95" s="20" t="s">
        <v>140</v>
      </c>
      <c r="G95" s="20" t="str">
        <f>F23a_F23b_Trimestres17_16_15!AJ75</f>
        <v>Servicios de Difusión de mensajes, programas, actividades y Campañs del H. Ayuntamiento de Morelia.</v>
      </c>
      <c r="H95" s="20" t="str">
        <f>F23a_F23b_Trimestres17_16_15!N75</f>
        <v>SA/DCS/S/87/2017</v>
      </c>
      <c r="I95" s="20" t="str">
        <f>F23a_F23b_Trimestres17_16_15!O73</f>
        <v>Secretaría de Administración</v>
      </c>
      <c r="J95" s="20" t="s">
        <v>94</v>
      </c>
      <c r="K95" s="20" t="s">
        <v>87</v>
      </c>
      <c r="L95" s="20" t="s">
        <v>96</v>
      </c>
      <c r="M95" s="20" t="s">
        <v>87</v>
      </c>
      <c r="N95" s="20" t="s">
        <v>97</v>
      </c>
      <c r="O95" s="20" t="s">
        <v>88</v>
      </c>
      <c r="P95" s="20" t="s">
        <v>98</v>
      </c>
      <c r="Q95" s="20" t="str">
        <f>F23a_F23b_Trimestres17_16_15!Y75</f>
        <v>Televisión de Michoacán S.A de C.V</v>
      </c>
      <c r="R95" s="20" t="str">
        <f t="shared" si="4"/>
        <v>Televisión de Michoacán S.A de C.V</v>
      </c>
      <c r="S95" s="11" t="str">
        <f>F23a_F23b_Trimestres17_16_15!AG75</f>
        <v>Amplia Cobertura Mediatica en el Municipio</v>
      </c>
      <c r="T95" s="24" t="str">
        <f t="shared" si="5"/>
        <v>Sin Competencia del Municipio</v>
      </c>
      <c r="U95" s="20" t="s">
        <v>99</v>
      </c>
      <c r="V95" s="27">
        <f>F23a_F23b_Trimestres17_16_15!R75</f>
        <v>42736</v>
      </c>
      <c r="W95" s="27">
        <f>F23a_F23b_Trimestres17_16_15!S75</f>
        <v>42825</v>
      </c>
      <c r="X95" s="21">
        <f>F23a_F23b_Trimestres17_16_15!M75</f>
        <v>51900</v>
      </c>
      <c r="Y95" s="21">
        <f>F23a_F23b_Trimestres17_16_15!AM75</f>
        <v>51900</v>
      </c>
      <c r="Z95" s="24" t="str">
        <f>F23a_F23b_Trimestres17_16_15!BA75</f>
        <v>791, 792, 803</v>
      </c>
      <c r="AA95" s="141"/>
    </row>
    <row r="96" spans="1:27" ht="45" x14ac:dyDescent="0.25">
      <c r="A96" s="69">
        <v>2017</v>
      </c>
      <c r="B96" s="68" t="s">
        <v>736</v>
      </c>
      <c r="C96" s="10" t="s">
        <v>93</v>
      </c>
      <c r="D96" s="24" t="s">
        <v>257</v>
      </c>
      <c r="E96" s="20" t="s">
        <v>116</v>
      </c>
      <c r="F96" s="20" t="s">
        <v>113</v>
      </c>
      <c r="G96" s="20" t="str">
        <f>F23a_F23b_Trimestres17_16_15!AJ76</f>
        <v>Servicios de Difusión de mensajes, programas, actividades y Campañs del H. Ayuntamiento de Morelia.</v>
      </c>
      <c r="H96" s="20" t="str">
        <f>F23a_F23b_Trimestres17_16_15!N76</f>
        <v>SA/DCS/S/73/2017</v>
      </c>
      <c r="I96" s="20" t="str">
        <f>F23a_F23b_Trimestres17_16_15!O74</f>
        <v>Secretaría de Administración</v>
      </c>
      <c r="J96" s="20" t="s">
        <v>94</v>
      </c>
      <c r="K96" s="20" t="s">
        <v>87</v>
      </c>
      <c r="L96" s="20" t="s">
        <v>96</v>
      </c>
      <c r="M96" s="20" t="s">
        <v>87</v>
      </c>
      <c r="N96" s="20" t="s">
        <v>97</v>
      </c>
      <c r="O96" s="20" t="s">
        <v>88</v>
      </c>
      <c r="P96" s="20" t="s">
        <v>98</v>
      </c>
      <c r="Q96" s="20" t="str">
        <f>F23a_F23b_Trimestres17_16_15!Y76</f>
        <v>Media TV Comunicaciones Michoacán S.A de C.V</v>
      </c>
      <c r="R96" s="20" t="str">
        <f t="shared" si="4"/>
        <v>Media TV Comunicaciones Michoacán S.A de C.V</v>
      </c>
      <c r="S96" s="11" t="str">
        <f>F23a_F23b_Trimestres17_16_15!AG76</f>
        <v>Amplia Cobertura Mediatica en el Municipio</v>
      </c>
      <c r="T96" s="24" t="str">
        <f t="shared" si="5"/>
        <v>Sin Competencia del Municipio</v>
      </c>
      <c r="U96" s="20" t="s">
        <v>99</v>
      </c>
      <c r="V96" s="27">
        <f>F23a_F23b_Trimestres17_16_15!R76</f>
        <v>42795</v>
      </c>
      <c r="W96" s="27">
        <f>F23a_F23b_Trimestres17_16_15!S76</f>
        <v>42947</v>
      </c>
      <c r="X96" s="21">
        <f>F23a_F23b_Trimestres17_16_15!M76</f>
        <v>350000</v>
      </c>
      <c r="Y96" s="21">
        <f>F23a_F23b_Trimestres17_16_15!AM76</f>
        <v>350000</v>
      </c>
      <c r="Z96" s="24" t="str">
        <f>F23a_F23b_Trimestres17_16_15!BA76</f>
        <v>175, 186, 205, 222, 235.</v>
      </c>
      <c r="AA96" s="141"/>
    </row>
    <row r="97" spans="1:27" ht="56.25" x14ac:dyDescent="0.25">
      <c r="A97" s="69">
        <v>2017</v>
      </c>
      <c r="B97" s="68" t="s">
        <v>736</v>
      </c>
      <c r="C97" s="10" t="s">
        <v>93</v>
      </c>
      <c r="D97" s="24" t="s">
        <v>257</v>
      </c>
      <c r="E97" s="20" t="s">
        <v>159</v>
      </c>
      <c r="F97" s="20" t="s">
        <v>160</v>
      </c>
      <c r="G97" s="20" t="str">
        <f>F23a_F23b_Trimestres17_16_15!AJ77</f>
        <v>Servicios de dar a Conocer a la Ciudadania de Morelia en general, las acciones, programas y campañas realizadas por el H. Ayuntamiento en favor de los Morelianos.</v>
      </c>
      <c r="H97" s="20" t="str">
        <f>F23a_F23b_Trimestres17_16_15!N77</f>
        <v>SA/DCS/S/076/2017</v>
      </c>
      <c r="I97" s="20" t="str">
        <f>F23a_F23b_Trimestres17_16_15!O75</f>
        <v>Secretaría de Administración</v>
      </c>
      <c r="J97" s="20" t="s">
        <v>94</v>
      </c>
      <c r="K97" s="20" t="s">
        <v>87</v>
      </c>
      <c r="L97" s="20" t="s">
        <v>96</v>
      </c>
      <c r="M97" s="20" t="s">
        <v>87</v>
      </c>
      <c r="N97" s="20" t="s">
        <v>97</v>
      </c>
      <c r="O97" s="20" t="s">
        <v>88</v>
      </c>
      <c r="P97" s="20" t="s">
        <v>98</v>
      </c>
      <c r="Q97" s="20" t="str">
        <f>F23a_F23b_Trimestres17_16_15!Y77</f>
        <v>Canal 13 de Michoacán S.A de C.V</v>
      </c>
      <c r="R97" s="20" t="str">
        <f t="shared" si="4"/>
        <v>Canal 13 de Michoacán S.A de C.V</v>
      </c>
      <c r="S97" s="11" t="str">
        <f>F23a_F23b_Trimestres17_16_15!AG77</f>
        <v>Amplia Cobertura Mediatica en el Municipio</v>
      </c>
      <c r="T97" s="24" t="str">
        <f t="shared" si="5"/>
        <v>Sin Competencia del Municipio</v>
      </c>
      <c r="U97" s="20" t="s">
        <v>99</v>
      </c>
      <c r="V97" s="27">
        <f>F23a_F23b_Trimestres17_16_15!R77</f>
        <v>42736</v>
      </c>
      <c r="W97" s="27">
        <f>F23a_F23b_Trimestres17_16_15!S77</f>
        <v>42766</v>
      </c>
      <c r="X97" s="21">
        <f>F23a_F23b_Trimestres17_16_15!M77</f>
        <v>390000</v>
      </c>
      <c r="Y97" s="21">
        <f>F23a_F23b_Trimestres17_16_15!AM77</f>
        <v>390000</v>
      </c>
      <c r="Z97" s="24" t="str">
        <f>F23a_F23b_Trimestres17_16_15!BA77</f>
        <v>A 2531</v>
      </c>
      <c r="AA97" s="141"/>
    </row>
    <row r="98" spans="1:27" ht="45" x14ac:dyDescent="0.25">
      <c r="A98" s="69">
        <v>2017</v>
      </c>
      <c r="B98" s="68" t="s">
        <v>736</v>
      </c>
      <c r="C98" s="10" t="s">
        <v>93</v>
      </c>
      <c r="D98" s="24" t="s">
        <v>257</v>
      </c>
      <c r="E98" s="20" t="s">
        <v>105</v>
      </c>
      <c r="F98" s="20" t="s">
        <v>195</v>
      </c>
      <c r="G98" s="20" t="str">
        <f>F23a_F23b_Trimestres17_16_15!AJ78</f>
        <v>Servicios de Divulgación de los proyectos y avances de las diferentes Actividades que realiza el H. Ayuntamiento de Morelia</v>
      </c>
      <c r="H98" s="20" t="str">
        <f>F23a_F23b_Trimestres17_16_15!N78</f>
        <v>SA/DCS/S/077/2017</v>
      </c>
      <c r="I98" s="20" t="str">
        <f>F23a_F23b_Trimestres17_16_15!O76</f>
        <v>Secretaría de Administración</v>
      </c>
      <c r="J98" s="20" t="s">
        <v>94</v>
      </c>
      <c r="K98" s="20" t="s">
        <v>87</v>
      </c>
      <c r="L98" s="20" t="s">
        <v>96</v>
      </c>
      <c r="M98" s="20" t="s">
        <v>87</v>
      </c>
      <c r="N98" s="20" t="s">
        <v>97</v>
      </c>
      <c r="O98" s="20" t="s">
        <v>88</v>
      </c>
      <c r="P98" s="20" t="s">
        <v>98</v>
      </c>
      <c r="Q98" s="20" t="str">
        <f>F23a_F23b_Trimestres17_16_15!Y78</f>
        <v>Canal 13 de Michoacán S.A de C.V</v>
      </c>
      <c r="R98" s="20" t="str">
        <f t="shared" si="4"/>
        <v>Canal 13 de Michoacán S.A de C.V</v>
      </c>
      <c r="S98" s="11" t="str">
        <f>F23a_F23b_Trimestres17_16_15!AG78</f>
        <v>Amplia Cobertura Mediatica en el Municipio</v>
      </c>
      <c r="T98" s="24" t="str">
        <f t="shared" si="5"/>
        <v>Sin Competencia del Municipio</v>
      </c>
      <c r="U98" s="20" t="s">
        <v>99</v>
      </c>
      <c r="V98" s="27">
        <f>F23a_F23b_Trimestres17_16_15!R78</f>
        <v>42767</v>
      </c>
      <c r="W98" s="27">
        <f>F23a_F23b_Trimestres17_16_15!S78</f>
        <v>42794</v>
      </c>
      <c r="X98" s="21">
        <f>F23a_F23b_Trimestres17_16_15!M78</f>
        <v>390000</v>
      </c>
      <c r="Y98" s="21">
        <f>F23a_F23b_Trimestres17_16_15!AM78</f>
        <v>390000</v>
      </c>
      <c r="Z98" s="24" t="str">
        <f>F23a_F23b_Trimestres17_16_15!BA78</f>
        <v>A 2559</v>
      </c>
      <c r="AA98" s="141"/>
    </row>
    <row r="99" spans="1:27" ht="71.25" customHeight="1" x14ac:dyDescent="0.25">
      <c r="A99" s="69">
        <v>2017</v>
      </c>
      <c r="B99" s="68" t="s">
        <v>736</v>
      </c>
      <c r="C99" s="10" t="s">
        <v>93</v>
      </c>
      <c r="D99" s="24" t="s">
        <v>257</v>
      </c>
      <c r="E99" s="20" t="s">
        <v>159</v>
      </c>
      <c r="F99" s="20" t="s">
        <v>160</v>
      </c>
      <c r="G99" s="20" t="str">
        <f>F23a_F23b_Trimestres17_16_15!AJ79</f>
        <v>Servicios de Difusión del quehacer del H. Ayuntamiento de Morelia y de los bienes y servicios públicos que prestan las diferentes dependencias que lo conforman</v>
      </c>
      <c r="H99" s="20" t="str">
        <f>F23a_F23b_Trimestres17_16_15!N79</f>
        <v>SA/DCS/S/078/2017</v>
      </c>
      <c r="I99" s="20" t="str">
        <f>F23a_F23b_Trimestres17_16_15!O77</f>
        <v>Secretaría de Administración</v>
      </c>
      <c r="J99" s="20" t="s">
        <v>94</v>
      </c>
      <c r="K99" s="20" t="s">
        <v>87</v>
      </c>
      <c r="L99" s="20" t="s">
        <v>96</v>
      </c>
      <c r="M99" s="20" t="s">
        <v>87</v>
      </c>
      <c r="N99" s="20" t="s">
        <v>97</v>
      </c>
      <c r="O99" s="20" t="s">
        <v>88</v>
      </c>
      <c r="P99" s="20" t="s">
        <v>98</v>
      </c>
      <c r="Q99" s="20" t="str">
        <f>F23a_F23b_Trimestres17_16_15!Y79</f>
        <v>Canal 13 de Michoacán S.A de C.V</v>
      </c>
      <c r="R99" s="20" t="str">
        <f t="shared" si="4"/>
        <v>Canal 13 de Michoacán S.A de C.V</v>
      </c>
      <c r="S99" s="11" t="str">
        <f>F23a_F23b_Trimestres17_16_15!AG79</f>
        <v>Amplia Cobertura Mediatica en el Municipio</v>
      </c>
      <c r="T99" s="24" t="str">
        <f t="shared" si="5"/>
        <v>Sin Competencia del Municipio</v>
      </c>
      <c r="U99" s="20" t="s">
        <v>99</v>
      </c>
      <c r="V99" s="27">
        <f>F23a_F23b_Trimestres17_16_15!R79</f>
        <v>42795</v>
      </c>
      <c r="W99" s="27">
        <f>F23a_F23b_Trimestres17_16_15!S79</f>
        <v>42825</v>
      </c>
      <c r="X99" s="21">
        <f>F23a_F23b_Trimestres17_16_15!M79</f>
        <v>390000</v>
      </c>
      <c r="Y99" s="21">
        <f>F23a_F23b_Trimestres17_16_15!AM79</f>
        <v>390000</v>
      </c>
      <c r="Z99" s="24" t="str">
        <f>F23a_F23b_Trimestres17_16_15!BA79</f>
        <v>A 2577</v>
      </c>
      <c r="AA99" s="141"/>
    </row>
    <row r="100" spans="1:27" ht="73.5" customHeight="1" x14ac:dyDescent="0.25">
      <c r="A100" s="69">
        <v>2017</v>
      </c>
      <c r="B100" s="68" t="s">
        <v>736</v>
      </c>
      <c r="C100" s="10" t="s">
        <v>93</v>
      </c>
      <c r="D100" s="24" t="s">
        <v>257</v>
      </c>
      <c r="E100" s="20" t="s">
        <v>159</v>
      </c>
      <c r="F100" s="20" t="s">
        <v>160</v>
      </c>
      <c r="G100" s="20" t="str">
        <f>F23a_F23b_Trimestres17_16_15!AJ80</f>
        <v>Servicio de Alcance en General a la Ciudadania de Morelia para dar a conocer las Acciones tomadas por el H. Ayuntamiento en favor de los Morelianos.</v>
      </c>
      <c r="H100" s="20" t="str">
        <f>F23a_F23b_Trimestres17_16_15!N80</f>
        <v>SA/DCS/S/97/2017</v>
      </c>
      <c r="I100" s="20" t="str">
        <f>F23a_F23b_Trimestres17_16_15!O78</f>
        <v>Secretaría de Administración</v>
      </c>
      <c r="J100" s="20" t="s">
        <v>94</v>
      </c>
      <c r="K100" s="20" t="s">
        <v>87</v>
      </c>
      <c r="L100" s="20" t="s">
        <v>96</v>
      </c>
      <c r="M100" s="20" t="s">
        <v>87</v>
      </c>
      <c r="N100" s="20" t="s">
        <v>97</v>
      </c>
      <c r="O100" s="20" t="s">
        <v>88</v>
      </c>
      <c r="P100" s="20" t="s">
        <v>98</v>
      </c>
      <c r="Q100" s="20" t="str">
        <f>F23a_F23b_Trimestres17_16_15!Y80</f>
        <v>Medio Entertainment S.A de C.V</v>
      </c>
      <c r="R100" s="20" t="str">
        <f t="shared" si="4"/>
        <v>Medio Entertainment S.A de C.V</v>
      </c>
      <c r="S100" s="11" t="str">
        <f>F23a_F23b_Trimestres17_16_15!AG80</f>
        <v>Amplia Cobertura Mediatica en el Municipio</v>
      </c>
      <c r="T100" s="24" t="str">
        <f t="shared" si="5"/>
        <v>Sin Competencia del Municipio</v>
      </c>
      <c r="U100" s="20" t="s">
        <v>99</v>
      </c>
      <c r="V100" s="27">
        <f>F23a_F23b_Trimestres17_16_15!R80</f>
        <v>42736</v>
      </c>
      <c r="W100" s="27">
        <f>F23a_F23b_Trimestres17_16_15!S80</f>
        <v>42766</v>
      </c>
      <c r="X100" s="21">
        <f>F23a_F23b_Trimestres17_16_15!M80</f>
        <v>240000</v>
      </c>
      <c r="Y100" s="21">
        <f>F23a_F23b_Trimestres17_16_15!AM80</f>
        <v>240000</v>
      </c>
      <c r="Z100" s="24" t="str">
        <f>F23a_F23b_Trimestres17_16_15!BA80</f>
        <v>A 1742</v>
      </c>
      <c r="AA100" s="141"/>
    </row>
    <row r="101" spans="1:27" ht="63.75" customHeight="1" x14ac:dyDescent="0.25">
      <c r="A101" s="69">
        <v>2017</v>
      </c>
      <c r="B101" s="68" t="s">
        <v>736</v>
      </c>
      <c r="C101" s="10" t="s">
        <v>93</v>
      </c>
      <c r="D101" s="24" t="s">
        <v>257</v>
      </c>
      <c r="E101" s="20" t="s">
        <v>139</v>
      </c>
      <c r="F101" s="20" t="s">
        <v>140</v>
      </c>
      <c r="G101" s="20" t="str">
        <f>F23a_F23b_Trimestres17_16_15!AJ81</f>
        <v>Servicios de Divulgación de los proyectos y avances de las diferentes Actividades que realiza el H. Ayuntamiento de Morelia</v>
      </c>
      <c r="H101" s="20" t="str">
        <f>F23a_F23b_Trimestres17_16_15!N81</f>
        <v>SA/DCS/S/98/2017</v>
      </c>
      <c r="I101" s="20" t="str">
        <f>F23a_F23b_Trimestres17_16_15!O79</f>
        <v>Secretaría de Administración</v>
      </c>
      <c r="J101" s="20" t="s">
        <v>94</v>
      </c>
      <c r="K101" s="20" t="s">
        <v>87</v>
      </c>
      <c r="L101" s="20" t="s">
        <v>96</v>
      </c>
      <c r="M101" s="20" t="s">
        <v>87</v>
      </c>
      <c r="N101" s="20" t="s">
        <v>97</v>
      </c>
      <c r="O101" s="20" t="s">
        <v>88</v>
      </c>
      <c r="P101" s="20" t="s">
        <v>98</v>
      </c>
      <c r="Q101" s="20" t="str">
        <f>F23a_F23b_Trimestres17_16_15!Y81</f>
        <v>Medio Entertainment S.A de C.V</v>
      </c>
      <c r="R101" s="20" t="str">
        <f t="shared" si="4"/>
        <v>Medio Entertainment S.A de C.V</v>
      </c>
      <c r="S101" s="11" t="str">
        <f>F23a_F23b_Trimestres17_16_15!AG81</f>
        <v>Amplia Cobertura Mediatica en el Municipio</v>
      </c>
      <c r="T101" s="24" t="str">
        <f t="shared" si="5"/>
        <v>Sin Competencia del Municipio</v>
      </c>
      <c r="U101" s="20" t="s">
        <v>99</v>
      </c>
      <c r="V101" s="27">
        <f>F23a_F23b_Trimestres17_16_15!R81</f>
        <v>42767</v>
      </c>
      <c r="W101" s="27">
        <f>F23a_F23b_Trimestres17_16_15!S81</f>
        <v>42794</v>
      </c>
      <c r="X101" s="21">
        <f>F23a_F23b_Trimestres17_16_15!M81</f>
        <v>240000</v>
      </c>
      <c r="Y101" s="21">
        <f>F23a_F23b_Trimestres17_16_15!AM81</f>
        <v>240000</v>
      </c>
      <c r="Z101" s="24" t="str">
        <f>F23a_F23b_Trimestres17_16_15!BA81</f>
        <v>A 1743</v>
      </c>
      <c r="AA101" s="141"/>
    </row>
    <row r="102" spans="1:27" ht="65.25" customHeight="1" x14ac:dyDescent="0.25">
      <c r="A102" s="69">
        <v>2017</v>
      </c>
      <c r="B102" s="68" t="s">
        <v>736</v>
      </c>
      <c r="C102" s="10" t="s">
        <v>93</v>
      </c>
      <c r="D102" s="24" t="s">
        <v>257</v>
      </c>
      <c r="E102" s="20" t="s">
        <v>116</v>
      </c>
      <c r="F102" s="20" t="s">
        <v>113</v>
      </c>
      <c r="G102" s="20" t="str">
        <f>F23a_F23b_Trimestres17_16_15!AJ82</f>
        <v>Servicios de dar a Conocer a la Ciudadania de Morelia en general, las acciones, programas y campañas realizadas por el H. Ayuntamiento en favor de los Morelianos.</v>
      </c>
      <c r="H102" s="20" t="str">
        <f>F23a_F23b_Trimestres17_16_15!N82</f>
        <v>SA/DCS/S/99/2017</v>
      </c>
      <c r="I102" s="20" t="str">
        <f>F23a_F23b_Trimestres17_16_15!O80</f>
        <v>Secretaría de Administración</v>
      </c>
      <c r="J102" s="20" t="s">
        <v>94</v>
      </c>
      <c r="K102" s="20" t="s">
        <v>87</v>
      </c>
      <c r="L102" s="20" t="s">
        <v>96</v>
      </c>
      <c r="M102" s="20" t="s">
        <v>87</v>
      </c>
      <c r="N102" s="20" t="s">
        <v>97</v>
      </c>
      <c r="O102" s="20" t="s">
        <v>88</v>
      </c>
      <c r="P102" s="20" t="s">
        <v>98</v>
      </c>
      <c r="Q102" s="20" t="str">
        <f>F23a_F23b_Trimestres17_16_15!Y82</f>
        <v>Medio Entertainment S.A de C.V</v>
      </c>
      <c r="R102" s="20" t="str">
        <f t="shared" si="4"/>
        <v>Medio Entertainment S.A de C.V</v>
      </c>
      <c r="S102" s="11" t="str">
        <f>F23a_F23b_Trimestres17_16_15!AG82</f>
        <v>Amplia Cobertura Mediatica en el Municipio</v>
      </c>
      <c r="T102" s="24" t="str">
        <f t="shared" si="5"/>
        <v>Sin Competencia del Municipio</v>
      </c>
      <c r="U102" s="20" t="s">
        <v>99</v>
      </c>
      <c r="V102" s="27">
        <f>F23a_F23b_Trimestres17_16_15!R82</f>
        <v>42795</v>
      </c>
      <c r="W102" s="27">
        <f>F23a_F23b_Trimestres17_16_15!S82</f>
        <v>42825</v>
      </c>
      <c r="X102" s="21">
        <f>F23a_F23b_Trimestres17_16_15!M82</f>
        <v>400000</v>
      </c>
      <c r="Y102" s="21">
        <f>F23a_F23b_Trimestres17_16_15!AM82</f>
        <v>400000</v>
      </c>
      <c r="Z102" s="24" t="str">
        <f>F23a_F23b_Trimestres17_16_15!BA82</f>
        <v>A 1778</v>
      </c>
      <c r="AA102" s="141"/>
    </row>
    <row r="103" spans="1:27" ht="48" customHeight="1" x14ac:dyDescent="0.25">
      <c r="A103" s="69">
        <v>2017</v>
      </c>
      <c r="B103" s="68" t="s">
        <v>736</v>
      </c>
      <c r="C103" s="10" t="s">
        <v>93</v>
      </c>
      <c r="D103" s="24" t="s">
        <v>257</v>
      </c>
      <c r="E103" s="20" t="s">
        <v>139</v>
      </c>
      <c r="F103" s="20" t="s">
        <v>140</v>
      </c>
      <c r="G103" s="20" t="str">
        <f>F23a_F23b_Trimestres17_16_15!AJ83</f>
        <v>Servicios de Divulgación de los proyectos y avances de las diferentes Actividades que realiza el H. Ayuntamiento de Morelia</v>
      </c>
      <c r="H103" s="20" t="str">
        <f>F23a_F23b_Trimestres17_16_15!N83</f>
        <v>SA/DCS/S/80/2017</v>
      </c>
      <c r="I103" s="20" t="str">
        <f>F23a_F23b_Trimestres17_16_15!O81</f>
        <v>Secretaría de Administración</v>
      </c>
      <c r="J103" s="20" t="s">
        <v>94</v>
      </c>
      <c r="K103" s="20" t="s">
        <v>87</v>
      </c>
      <c r="L103" s="20" t="s">
        <v>96</v>
      </c>
      <c r="M103" s="20" t="s">
        <v>87</v>
      </c>
      <c r="N103" s="20" t="s">
        <v>97</v>
      </c>
      <c r="O103" s="20" t="s">
        <v>88</v>
      </c>
      <c r="P103" s="20" t="s">
        <v>98</v>
      </c>
      <c r="Q103" s="20" t="str">
        <f>F23a_F23b_Trimestres17_16_15!Y83</f>
        <v>Grupo Acir  S.A de C.V</v>
      </c>
      <c r="R103" s="20" t="str">
        <f t="shared" si="4"/>
        <v>Grupo Acir  S.A de C.V</v>
      </c>
      <c r="S103" s="11" t="str">
        <f>F23a_F23b_Trimestres17_16_15!AG83</f>
        <v>Amplia Cobertura Mediatica en el Municipio</v>
      </c>
      <c r="T103" s="24" t="str">
        <f t="shared" si="5"/>
        <v>Sin Competencia del Municipio</v>
      </c>
      <c r="U103" s="20" t="s">
        <v>99</v>
      </c>
      <c r="V103" s="27">
        <f>F23a_F23b_Trimestres17_16_15!R83</f>
        <v>42767</v>
      </c>
      <c r="W103" s="27">
        <f>F23a_F23b_Trimestres17_16_15!S83</f>
        <v>43100</v>
      </c>
      <c r="X103" s="21">
        <f>F23a_F23b_Trimestres17_16_15!M83</f>
        <v>440590</v>
      </c>
      <c r="Y103" s="21">
        <f>F23a_F23b_Trimestres17_16_15!AM83</f>
        <v>265590</v>
      </c>
      <c r="Z103" s="24" t="str">
        <f>F23a_F23b_Trimestres17_16_15!BA83</f>
        <v xml:space="preserve">MO-24057157, MO 24057363, MO 24057364, MO 24057478, MO 24057668, MO 24057711, </v>
      </c>
      <c r="AA103" s="141"/>
    </row>
    <row r="104" spans="1:27" ht="63.75" customHeight="1" x14ac:dyDescent="0.25">
      <c r="A104" s="69">
        <v>2017</v>
      </c>
      <c r="B104" s="68" t="s">
        <v>736</v>
      </c>
      <c r="C104" s="10" t="s">
        <v>93</v>
      </c>
      <c r="D104" s="24" t="s">
        <v>257</v>
      </c>
      <c r="E104" s="20" t="s">
        <v>116</v>
      </c>
      <c r="F104" s="20" t="s">
        <v>113</v>
      </c>
      <c r="G104" s="20" t="str">
        <f>F23a_F23b_Trimestres17_16_15!AJ84</f>
        <v>Servicios de Difusión de las Campañas de "Predial y Descuentos 207" y "Sigue en el Jueg 2017"</v>
      </c>
      <c r="H104" s="20" t="str">
        <f>F23a_F23b_Trimestres17_16_15!N84</f>
        <v>SA/DCS/S/013/2017</v>
      </c>
      <c r="I104" s="20" t="str">
        <f>F23a_F23b_Trimestres17_16_15!O82</f>
        <v>Secretaría de Administración</v>
      </c>
      <c r="J104" s="20" t="s">
        <v>94</v>
      </c>
      <c r="K104" s="20" t="s">
        <v>87</v>
      </c>
      <c r="L104" s="20" t="s">
        <v>96</v>
      </c>
      <c r="M104" s="20" t="s">
        <v>87</v>
      </c>
      <c r="N104" s="20" t="s">
        <v>97</v>
      </c>
      <c r="O104" s="20" t="s">
        <v>88</v>
      </c>
      <c r="P104" s="20" t="s">
        <v>98</v>
      </c>
      <c r="Q104" s="20" t="str">
        <f>F23a_F23b_Trimestres17_16_15!Y84</f>
        <v>Radiotelevisora de Morelia S.A</v>
      </c>
      <c r="R104" s="20" t="str">
        <f t="shared" si="4"/>
        <v>Radiotelevisora de Morelia S.A</v>
      </c>
      <c r="S104" s="11" t="str">
        <f>F23a_F23b_Trimestres17_16_15!AG84</f>
        <v>Amplia Cobertura Mediatica en el Municipio</v>
      </c>
      <c r="T104" s="24" t="str">
        <f t="shared" si="5"/>
        <v>Sin Competencia del Municipio</v>
      </c>
      <c r="U104" s="20" t="s">
        <v>99</v>
      </c>
      <c r="V104" s="27">
        <f>F23a_F23b_Trimestres17_16_15!R84</f>
        <v>40544</v>
      </c>
      <c r="W104" s="27">
        <f>F23a_F23b_Trimestres17_16_15!S84</f>
        <v>40574</v>
      </c>
      <c r="X104" s="21">
        <f>F23a_F23b_Trimestres17_16_15!M84</f>
        <v>99999.98</v>
      </c>
      <c r="Y104" s="21">
        <f>F23a_F23b_Trimestres17_16_15!AM84</f>
        <v>99999.98</v>
      </c>
      <c r="Z104" s="24" t="str">
        <f>F23a_F23b_Trimestres17_16_15!BA84</f>
        <v>MI-3495</v>
      </c>
      <c r="AA104" s="141"/>
    </row>
    <row r="105" spans="1:27" ht="33.75" x14ac:dyDescent="0.25">
      <c r="A105" s="69">
        <v>2017</v>
      </c>
      <c r="B105" s="68" t="s">
        <v>736</v>
      </c>
      <c r="C105" s="10" t="s">
        <v>93</v>
      </c>
      <c r="D105" s="24" t="s">
        <v>257</v>
      </c>
      <c r="E105" s="20" t="s">
        <v>121</v>
      </c>
      <c r="F105" s="20" t="s">
        <v>122</v>
      </c>
      <c r="G105" s="20" t="str">
        <f>F23a_F23b_Trimestres17_16_15!AJ85</f>
        <v>Servicios de Difusión de Campaña Sigue en el Juego</v>
      </c>
      <c r="H105" s="20" t="str">
        <f>F23a_F23b_Trimestres17_16_15!N85</f>
        <v>SA/DCS/S/014/2017</v>
      </c>
      <c r="I105" s="20" t="str">
        <f>F23a_F23b_Trimestres17_16_15!O83</f>
        <v>Secretaría de Administración</v>
      </c>
      <c r="J105" s="20" t="s">
        <v>94</v>
      </c>
      <c r="K105" s="20" t="s">
        <v>87</v>
      </c>
      <c r="L105" s="20" t="s">
        <v>96</v>
      </c>
      <c r="M105" s="20" t="s">
        <v>87</v>
      </c>
      <c r="N105" s="20" t="s">
        <v>97</v>
      </c>
      <c r="O105" s="20" t="s">
        <v>88</v>
      </c>
      <c r="P105" s="20" t="s">
        <v>98</v>
      </c>
      <c r="Q105" s="20" t="str">
        <f>F23a_F23b_Trimestres17_16_15!Y85</f>
        <v>XEXL S.A de C.V</v>
      </c>
      <c r="R105" s="20" t="str">
        <f t="shared" si="4"/>
        <v>XEXL S.A de C.V</v>
      </c>
      <c r="S105" s="11" t="str">
        <f>F23a_F23b_Trimestres17_16_15!AG85</f>
        <v>Amplia Cobertura Mediatica en el Municipio</v>
      </c>
      <c r="T105" s="24" t="str">
        <f t="shared" si="5"/>
        <v>Sin Competencia del Municipio</v>
      </c>
      <c r="U105" s="20" t="s">
        <v>99</v>
      </c>
      <c r="V105" s="27">
        <f>F23a_F23b_Trimestres17_16_15!R85</f>
        <v>42736</v>
      </c>
      <c r="W105" s="27">
        <f>F23a_F23b_Trimestres17_16_15!S85</f>
        <v>42766</v>
      </c>
      <c r="X105" s="21">
        <f>F23a_F23b_Trimestres17_16_15!M85</f>
        <v>25000</v>
      </c>
      <c r="Y105" s="21">
        <f>F23a_F23b_Trimestres17_16_15!AM85</f>
        <v>25000</v>
      </c>
      <c r="Z105" s="24">
        <f>F23a_F23b_Trimestres17_16_15!BA85</f>
        <v>2874</v>
      </c>
      <c r="AA105" s="141"/>
    </row>
    <row r="106" spans="1:27" ht="44.25" customHeight="1" x14ac:dyDescent="0.25">
      <c r="A106" s="69">
        <v>2017</v>
      </c>
      <c r="B106" s="68" t="s">
        <v>736</v>
      </c>
      <c r="C106" s="10" t="s">
        <v>93</v>
      </c>
      <c r="D106" s="24" t="s">
        <v>257</v>
      </c>
      <c r="E106" s="20" t="s">
        <v>139</v>
      </c>
      <c r="F106" s="20" t="s">
        <v>140</v>
      </c>
      <c r="G106" s="20" t="str">
        <f>F23a_F23b_Trimestres17_16_15!AJ86</f>
        <v>Servicios de Difusión de Campaña de Predial y Descuentos 2017 y la de Sigue en le Juego</v>
      </c>
      <c r="H106" s="20" t="str">
        <f>F23a_F23b_Trimestres17_16_15!N86</f>
        <v>SA/DCS/S/017/2017</v>
      </c>
      <c r="I106" s="20" t="str">
        <f>F23a_F23b_Trimestres17_16_15!O84</f>
        <v>Secretaría de Administración</v>
      </c>
      <c r="J106" s="20" t="s">
        <v>94</v>
      </c>
      <c r="K106" s="20" t="s">
        <v>87</v>
      </c>
      <c r="L106" s="20" t="s">
        <v>96</v>
      </c>
      <c r="M106" s="20" t="s">
        <v>87</v>
      </c>
      <c r="N106" s="20" t="s">
        <v>97</v>
      </c>
      <c r="O106" s="20" t="s">
        <v>88</v>
      </c>
      <c r="P106" s="20" t="s">
        <v>98</v>
      </c>
      <c r="Q106" s="20" t="str">
        <f>F23a_F23b_Trimestres17_16_15!Y86</f>
        <v>Grupo Radiocomunicaciones de Morelia S.A de C.V</v>
      </c>
      <c r="R106" s="20" t="str">
        <f t="shared" si="4"/>
        <v>Grupo Radiocomunicaciones de Morelia S.A de C.V</v>
      </c>
      <c r="S106" s="11" t="str">
        <f>F23a_F23b_Trimestres17_16_15!AG86</f>
        <v>Amplia Cobertura Mediatica en el Municipio</v>
      </c>
      <c r="T106" s="24" t="str">
        <f t="shared" si="5"/>
        <v>Sin Competencia del Municipio</v>
      </c>
      <c r="U106" s="20" t="s">
        <v>99</v>
      </c>
      <c r="V106" s="27">
        <f>F23a_F23b_Trimestres17_16_15!R86</f>
        <v>42736</v>
      </c>
      <c r="W106" s="27">
        <f>F23a_F23b_Trimestres17_16_15!S86</f>
        <v>42766</v>
      </c>
      <c r="X106" s="21">
        <f>F23a_F23b_Trimestres17_16_15!M86</f>
        <v>60000</v>
      </c>
      <c r="Y106" s="21">
        <f>F23a_F23b_Trimestres17_16_15!AM86</f>
        <v>60000</v>
      </c>
      <c r="Z106" s="24" t="str">
        <f>F23a_F23b_Trimestres17_16_15!BA86</f>
        <v>B 522</v>
      </c>
      <c r="AA106" s="141"/>
    </row>
    <row r="107" spans="1:27" ht="45" customHeight="1" x14ac:dyDescent="0.25">
      <c r="A107" s="69">
        <v>2017</v>
      </c>
      <c r="B107" s="68" t="s">
        <v>736</v>
      </c>
      <c r="C107" s="10" t="s">
        <v>93</v>
      </c>
      <c r="D107" s="24" t="s">
        <v>257</v>
      </c>
      <c r="E107" s="20" t="s">
        <v>105</v>
      </c>
      <c r="F107" s="20" t="s">
        <v>195</v>
      </c>
      <c r="G107" s="20" t="str">
        <f>F23a_F23b_Trimestres17_16_15!AJ87</f>
        <v>Servicios de Difusión de Campaña de Predial y Descuentos 2017 y la de Agua sin Aumento</v>
      </c>
      <c r="H107" s="20" t="str">
        <f>F23a_F23b_Trimestres17_16_15!N87</f>
        <v>SA/DCS/S/018/2017</v>
      </c>
      <c r="I107" s="20" t="str">
        <f>F23a_F23b_Trimestres17_16_15!O85</f>
        <v>Secretaría de Administración</v>
      </c>
      <c r="J107" s="20" t="s">
        <v>94</v>
      </c>
      <c r="K107" s="20" t="s">
        <v>87</v>
      </c>
      <c r="L107" s="20" t="s">
        <v>96</v>
      </c>
      <c r="M107" s="20" t="s">
        <v>87</v>
      </c>
      <c r="N107" s="20" t="s">
        <v>97</v>
      </c>
      <c r="O107" s="20" t="s">
        <v>88</v>
      </c>
      <c r="P107" s="20" t="s">
        <v>98</v>
      </c>
      <c r="Q107" s="20" t="str">
        <f>F23a_F23b_Trimestres17_16_15!Y87</f>
        <v>Sociedad Editora de Michoacán S.A de C.V</v>
      </c>
      <c r="R107" s="20" t="str">
        <f t="shared" si="4"/>
        <v>Sociedad Editora de Michoacán S.A de C.V</v>
      </c>
      <c r="S107" s="11" t="str">
        <f>F23a_F23b_Trimestres17_16_15!AG87</f>
        <v>Amplia Cobertura Mediatica en el Municipio</v>
      </c>
      <c r="T107" s="24" t="str">
        <f t="shared" si="5"/>
        <v>Sin Competencia del Municipio</v>
      </c>
      <c r="U107" s="20" t="s">
        <v>99</v>
      </c>
      <c r="V107" s="27">
        <f>F23a_F23b_Trimestres17_16_15!R87</f>
        <v>42736</v>
      </c>
      <c r="W107" s="27">
        <f>F23a_F23b_Trimestres17_16_15!S87</f>
        <v>42766</v>
      </c>
      <c r="X107" s="21">
        <f>F23a_F23b_Trimestres17_16_15!M87</f>
        <v>152000.01999999999</v>
      </c>
      <c r="Y107" s="21">
        <f>F23a_F23b_Trimestres17_16_15!AM87</f>
        <v>152000.01999999999</v>
      </c>
      <c r="Z107" s="24" t="str">
        <f>F23a_F23b_Trimestres17_16_15!BA87</f>
        <v>40878, 40879</v>
      </c>
      <c r="AA107" s="141"/>
    </row>
    <row r="108" spans="1:27" ht="33.75" x14ac:dyDescent="0.25">
      <c r="A108" s="69">
        <v>2017</v>
      </c>
      <c r="B108" s="68" t="s">
        <v>736</v>
      </c>
      <c r="C108" s="10" t="s">
        <v>93</v>
      </c>
      <c r="D108" s="24" t="s">
        <v>257</v>
      </c>
      <c r="E108" s="20" t="s">
        <v>105</v>
      </c>
      <c r="F108" s="20" t="s">
        <v>105</v>
      </c>
      <c r="G108" s="20" t="str">
        <f>F23a_F23b_Trimestres17_16_15!AJ88</f>
        <v>Servicios de Difusión de Campaña de Predial y Descuentos 2017</v>
      </c>
      <c r="H108" s="20" t="str">
        <f>F23a_F23b_Trimestres17_16_15!N88</f>
        <v>SA/DCS/S/019/2017</v>
      </c>
      <c r="I108" s="20" t="str">
        <f>F23a_F23b_Trimestres17_16_15!O86</f>
        <v>Secretaría de Administración</v>
      </c>
      <c r="J108" s="20" t="s">
        <v>94</v>
      </c>
      <c r="K108" s="20" t="s">
        <v>87</v>
      </c>
      <c r="L108" s="20" t="s">
        <v>96</v>
      </c>
      <c r="M108" s="20" t="s">
        <v>87</v>
      </c>
      <c r="N108" s="20" t="s">
        <v>97</v>
      </c>
      <c r="O108" s="20" t="s">
        <v>88</v>
      </c>
      <c r="P108" s="20" t="s">
        <v>98</v>
      </c>
      <c r="Q108" s="20" t="str">
        <f>F23a_F23b_Trimestres17_16_15!Y88</f>
        <v>ND</v>
      </c>
      <c r="R108" s="20" t="str">
        <f t="shared" ref="R108:R139" si="6">Q108</f>
        <v>ND</v>
      </c>
      <c r="S108" s="11" t="str">
        <f>F23a_F23b_Trimestres17_16_15!AG88</f>
        <v>Amplia Cobertura Mediatica en el Municipio</v>
      </c>
      <c r="T108" s="24" t="str">
        <f t="shared" ref="T108:T139" si="7">D108</f>
        <v>Sin Competencia del Municipio</v>
      </c>
      <c r="U108" s="20" t="s">
        <v>99</v>
      </c>
      <c r="V108" s="27">
        <f>F23a_F23b_Trimestres17_16_15!R88</f>
        <v>42736</v>
      </c>
      <c r="W108" s="27">
        <f>F23a_F23b_Trimestres17_16_15!S88</f>
        <v>42766</v>
      </c>
      <c r="X108" s="21">
        <f>F23a_F23b_Trimestres17_16_15!M88</f>
        <v>10000</v>
      </c>
      <c r="Y108" s="21">
        <f>F23a_F23b_Trimestres17_16_15!AM88</f>
        <v>10000</v>
      </c>
      <c r="Z108" s="24" t="str">
        <f>F23a_F23b_Trimestres17_16_15!BA88</f>
        <v>1CFC3D3464C4</v>
      </c>
      <c r="AA108" s="141"/>
    </row>
    <row r="109" spans="1:27" ht="47.25" customHeight="1" x14ac:dyDescent="0.25">
      <c r="A109" s="69">
        <v>2017</v>
      </c>
      <c r="B109" s="68" t="s">
        <v>736</v>
      </c>
      <c r="C109" s="10" t="s">
        <v>93</v>
      </c>
      <c r="D109" s="24" t="s">
        <v>257</v>
      </c>
      <c r="E109" s="20" t="s">
        <v>116</v>
      </c>
      <c r="F109" s="20" t="s">
        <v>113</v>
      </c>
      <c r="G109" s="20" t="str">
        <f>F23a_F23b_Trimestres17_16_15!AJ89</f>
        <v>Servicios de Difusión de Campañas Sigue en el Juego y Temporada de Frío</v>
      </c>
      <c r="H109" s="20" t="str">
        <f>F23a_F23b_Trimestres17_16_15!N89</f>
        <v>SA/DCS/S/023/2017</v>
      </c>
      <c r="I109" s="20" t="str">
        <f>F23a_F23b_Trimestres17_16_15!O87</f>
        <v>Secretaría de Administración</v>
      </c>
      <c r="J109" s="20" t="s">
        <v>94</v>
      </c>
      <c r="K109" s="20" t="s">
        <v>87</v>
      </c>
      <c r="L109" s="20" t="s">
        <v>96</v>
      </c>
      <c r="M109" s="20" t="s">
        <v>87</v>
      </c>
      <c r="N109" s="20" t="s">
        <v>97</v>
      </c>
      <c r="O109" s="20" t="s">
        <v>88</v>
      </c>
      <c r="P109" s="20" t="s">
        <v>98</v>
      </c>
      <c r="Q109" s="20" t="str">
        <f>F23a_F23b_Trimestres17_16_15!Y89</f>
        <v>Televisión Marmor S.A de C.V</v>
      </c>
      <c r="R109" s="20" t="str">
        <f t="shared" si="6"/>
        <v>Televisión Marmor S.A de C.V</v>
      </c>
      <c r="S109" s="11" t="str">
        <f>F23a_F23b_Trimestres17_16_15!AG89</f>
        <v>Amplia Cobertura Mediatica en el Municipio</v>
      </c>
      <c r="T109" s="24" t="str">
        <f t="shared" si="7"/>
        <v>Sin Competencia del Municipio</v>
      </c>
      <c r="U109" s="20" t="s">
        <v>99</v>
      </c>
      <c r="V109" s="27">
        <f>F23a_F23b_Trimestres17_16_15!R89</f>
        <v>42736</v>
      </c>
      <c r="W109" s="27">
        <f>F23a_F23b_Trimestres17_16_15!S89</f>
        <v>42766</v>
      </c>
      <c r="X109" s="21">
        <f>F23a_F23b_Trimestres17_16_15!M89</f>
        <v>89600</v>
      </c>
      <c r="Y109" s="21">
        <f>F23a_F23b_Trimestres17_16_15!AM89</f>
        <v>89600</v>
      </c>
      <c r="Z109" s="24">
        <f>F23a_F23b_Trimestres17_16_15!BA89</f>
        <v>626</v>
      </c>
      <c r="AA109" s="141"/>
    </row>
    <row r="110" spans="1:27" ht="57.75" customHeight="1" x14ac:dyDescent="0.25">
      <c r="A110" s="69">
        <v>2017</v>
      </c>
      <c r="B110" s="68" t="s">
        <v>736</v>
      </c>
      <c r="C110" s="10" t="s">
        <v>93</v>
      </c>
      <c r="D110" s="24" t="s">
        <v>257</v>
      </c>
      <c r="E110" s="20" t="s">
        <v>139</v>
      </c>
      <c r="F110" s="20" t="s">
        <v>140</v>
      </c>
      <c r="G110" s="20" t="str">
        <f>F23a_F23b_Trimestres17_16_15!AJ90</f>
        <v>Servicios de Difusión de Campañas Sigue en el Juego, Temporada de Frío y Banner de Agua sin Aumento y Predial 2017</v>
      </c>
      <c r="H110" s="20" t="str">
        <f>F23a_F23b_Trimestres17_16_15!N90</f>
        <v>SA/DCS/S/020/2017</v>
      </c>
      <c r="I110" s="20" t="str">
        <f>F23a_F23b_Trimestres17_16_15!O88</f>
        <v>Secretaría de Administración</v>
      </c>
      <c r="J110" s="20" t="s">
        <v>94</v>
      </c>
      <c r="K110" s="20" t="s">
        <v>87</v>
      </c>
      <c r="L110" s="20" t="s">
        <v>96</v>
      </c>
      <c r="M110" s="20" t="s">
        <v>87</v>
      </c>
      <c r="N110" s="20" t="s">
        <v>97</v>
      </c>
      <c r="O110" s="20" t="s">
        <v>88</v>
      </c>
      <c r="P110" s="20" t="s">
        <v>98</v>
      </c>
      <c r="Q110" s="20" t="str">
        <f>F23a_F23b_Trimestres17_16_15!Y90</f>
        <v>Servicios y Asesoria Publicitaria Siglo XXI S.A de C.V</v>
      </c>
      <c r="R110" s="20" t="str">
        <f t="shared" si="6"/>
        <v>Servicios y Asesoria Publicitaria Siglo XXI S.A de C.V</v>
      </c>
      <c r="S110" s="11" t="str">
        <f>F23a_F23b_Trimestres17_16_15!AG90</f>
        <v>Amplia Cobertura Mediatica en el Municipio</v>
      </c>
      <c r="T110" s="24" t="str">
        <f t="shared" si="7"/>
        <v>Sin Competencia del Municipio</v>
      </c>
      <c r="U110" s="20" t="s">
        <v>99</v>
      </c>
      <c r="V110" s="27">
        <f>F23a_F23b_Trimestres17_16_15!R90</f>
        <v>42736</v>
      </c>
      <c r="W110" s="27">
        <f>F23a_F23b_Trimestres17_16_15!S90</f>
        <v>42766</v>
      </c>
      <c r="X110" s="21">
        <f>F23a_F23b_Trimestres17_16_15!M90</f>
        <v>100000</v>
      </c>
      <c r="Y110" s="21">
        <f>F23a_F23b_Trimestres17_16_15!AM90</f>
        <v>100000</v>
      </c>
      <c r="Z110" s="24">
        <f>F23a_F23b_Trimestres17_16_15!BA90</f>
        <v>99</v>
      </c>
      <c r="AA110" s="141"/>
    </row>
    <row r="111" spans="1:27" ht="50.25" customHeight="1" x14ac:dyDescent="0.25">
      <c r="A111" s="69">
        <v>2017</v>
      </c>
      <c r="B111" s="68" t="s">
        <v>736</v>
      </c>
      <c r="C111" s="10" t="s">
        <v>93</v>
      </c>
      <c r="D111" s="24" t="s">
        <v>257</v>
      </c>
      <c r="E111" s="20" t="s">
        <v>116</v>
      </c>
      <c r="F111" s="20" t="s">
        <v>113</v>
      </c>
      <c r="G111" s="20" t="str">
        <f>F23a_F23b_Trimestres17_16_15!AJ91</f>
        <v>Servicios de Difusión de Campañas Sigue en el Juego y Temporada de Frío</v>
      </c>
      <c r="H111" s="20" t="str">
        <f>F23a_F23b_Trimestres17_16_15!N91</f>
        <v>SA/DCS/S/021/2017</v>
      </c>
      <c r="I111" s="20" t="str">
        <f>F23a_F23b_Trimestres17_16_15!O89</f>
        <v>Secretaría de Administración</v>
      </c>
      <c r="J111" s="20" t="s">
        <v>94</v>
      </c>
      <c r="K111" s="20" t="s">
        <v>87</v>
      </c>
      <c r="L111" s="20" t="s">
        <v>96</v>
      </c>
      <c r="M111" s="20" t="s">
        <v>87</v>
      </c>
      <c r="N111" s="20" t="s">
        <v>97</v>
      </c>
      <c r="O111" s="20" t="s">
        <v>88</v>
      </c>
      <c r="P111" s="20" t="s">
        <v>98</v>
      </c>
      <c r="Q111" s="20" t="str">
        <f>F23a_F23b_Trimestres17_16_15!Y91</f>
        <v>Televisión de Michoacán S.A de C.V</v>
      </c>
      <c r="R111" s="20" t="str">
        <f t="shared" si="6"/>
        <v>Televisión de Michoacán S.A de C.V</v>
      </c>
      <c r="S111" s="11" t="str">
        <f>F23a_F23b_Trimestres17_16_15!AG91</f>
        <v>Amplia Cobertura Mediatica en el Municipio</v>
      </c>
      <c r="T111" s="24" t="str">
        <f t="shared" si="7"/>
        <v>Sin Competencia del Municipio</v>
      </c>
      <c r="U111" s="20" t="s">
        <v>99</v>
      </c>
      <c r="V111" s="27">
        <f>F23a_F23b_Trimestres17_16_15!R91</f>
        <v>42736</v>
      </c>
      <c r="W111" s="27">
        <f>F23a_F23b_Trimestres17_16_15!S91</f>
        <v>42766</v>
      </c>
      <c r="X111" s="21">
        <f>F23a_F23b_Trimestres17_16_15!M91</f>
        <v>34600</v>
      </c>
      <c r="Y111" s="21">
        <f>F23a_F23b_Trimestres17_16_15!AM91</f>
        <v>34600</v>
      </c>
      <c r="Z111" s="24">
        <f>F23a_F23b_Trimestres17_16_15!BA91</f>
        <v>782</v>
      </c>
      <c r="AA111" s="141"/>
    </row>
    <row r="112" spans="1:27" ht="33.75" x14ac:dyDescent="0.25">
      <c r="A112" s="69">
        <v>2017</v>
      </c>
      <c r="B112" s="68" t="s">
        <v>736</v>
      </c>
      <c r="C112" s="10" t="s">
        <v>93</v>
      </c>
      <c r="D112" s="24" t="s">
        <v>257</v>
      </c>
      <c r="E112" s="20" t="s">
        <v>159</v>
      </c>
      <c r="F112" s="20" t="s">
        <v>476</v>
      </c>
      <c r="G112" s="20" t="str">
        <f>F23a_F23b_Trimestres17_16_15!AJ92</f>
        <v>Servicios de Difusión de Campañas Sigue en el Juego y Camina tu Ciudad</v>
      </c>
      <c r="H112" s="20" t="str">
        <f>F23a_F23b_Trimestres17_16_15!N92</f>
        <v>SA/DCS/S/022/2017</v>
      </c>
      <c r="I112" s="20" t="str">
        <f>F23a_F23b_Trimestres17_16_15!O90</f>
        <v>Secretaría de Administración</v>
      </c>
      <c r="J112" s="20" t="s">
        <v>94</v>
      </c>
      <c r="K112" s="20" t="s">
        <v>87</v>
      </c>
      <c r="L112" s="20" t="s">
        <v>96</v>
      </c>
      <c r="M112" s="20" t="s">
        <v>87</v>
      </c>
      <c r="N112" s="20" t="s">
        <v>97</v>
      </c>
      <c r="O112" s="20" t="s">
        <v>88</v>
      </c>
      <c r="P112" s="20" t="s">
        <v>98</v>
      </c>
      <c r="Q112" s="20" t="str">
        <f>F23a_F23b_Trimestres17_16_15!Y92</f>
        <v>Morelia Stereo S.A de C.V</v>
      </c>
      <c r="R112" s="20" t="str">
        <f t="shared" si="6"/>
        <v>Morelia Stereo S.A de C.V</v>
      </c>
      <c r="S112" s="11" t="str">
        <f>F23a_F23b_Trimestres17_16_15!AG92</f>
        <v>Amplia Cobertura Mediatica en el Municipio</v>
      </c>
      <c r="T112" s="24" t="str">
        <f t="shared" si="7"/>
        <v>Sin Competencia del Municipio</v>
      </c>
      <c r="U112" s="20" t="s">
        <v>99</v>
      </c>
      <c r="V112" s="27">
        <f>F23a_F23b_Trimestres17_16_15!R92</f>
        <v>42736</v>
      </c>
      <c r="W112" s="27">
        <f>F23a_F23b_Trimestres17_16_15!S92</f>
        <v>42766</v>
      </c>
      <c r="X112" s="21">
        <f>F23a_F23b_Trimestres17_16_15!M92</f>
        <v>195800</v>
      </c>
      <c r="Y112" s="21">
        <f>F23a_F23b_Trimestres17_16_15!AM92</f>
        <v>195800</v>
      </c>
      <c r="Z112" s="24" t="str">
        <f>F23a_F23b_Trimestres17_16_15!BA92</f>
        <v>A 2674, A 2675</v>
      </c>
      <c r="AA112" s="141"/>
    </row>
    <row r="113" spans="1:27" ht="33.75" x14ac:dyDescent="0.25">
      <c r="A113" s="69">
        <v>2017</v>
      </c>
      <c r="B113" s="68" t="s">
        <v>736</v>
      </c>
      <c r="C113" s="10" t="s">
        <v>93</v>
      </c>
      <c r="D113" s="24" t="s">
        <v>257</v>
      </c>
      <c r="E113" s="20" t="s">
        <v>482</v>
      </c>
      <c r="F113" s="20" t="s">
        <v>122</v>
      </c>
      <c r="G113" s="20" t="str">
        <f>F23a_F23b_Trimestres17_16_15!AJ93</f>
        <v>Servicios de Difusión de Campañas Predial y Descuentos 2017, Agua sin Aumento y Sigue en el Juego.</v>
      </c>
      <c r="H113" s="20" t="str">
        <f>F23a_F23b_Trimestres17_16_15!N93</f>
        <v>SA/DCS/S/024/2017</v>
      </c>
      <c r="I113" s="20" t="str">
        <f>F23a_F23b_Trimestres17_16_15!O91</f>
        <v>Secretaría de Administración</v>
      </c>
      <c r="J113" s="20" t="s">
        <v>94</v>
      </c>
      <c r="K113" s="20" t="s">
        <v>87</v>
      </c>
      <c r="L113" s="20" t="s">
        <v>96</v>
      </c>
      <c r="M113" s="20" t="s">
        <v>87</v>
      </c>
      <c r="N113" s="20" t="s">
        <v>97</v>
      </c>
      <c r="O113" s="20" t="s">
        <v>88</v>
      </c>
      <c r="P113" s="20" t="s">
        <v>98</v>
      </c>
      <c r="Q113" s="20" t="str">
        <f>F23a_F23b_Trimestres17_16_15!Y93</f>
        <v>Operdora y Editora del Bajio S.A de C.V</v>
      </c>
      <c r="R113" s="20" t="str">
        <f t="shared" si="6"/>
        <v>Operdora y Editora del Bajio S.A de C.V</v>
      </c>
      <c r="S113" s="11" t="str">
        <f>F23a_F23b_Trimestres17_16_15!AG93</f>
        <v>Amplia Cobertura Mediatica en el Municipio</v>
      </c>
      <c r="T113" s="24" t="str">
        <f t="shared" si="7"/>
        <v>Sin Competencia del Municipio</v>
      </c>
      <c r="U113" s="20" t="s">
        <v>99</v>
      </c>
      <c r="V113" s="27">
        <f>F23a_F23b_Trimestres17_16_15!R93</f>
        <v>42736</v>
      </c>
      <c r="W113" s="27">
        <f>F23a_F23b_Trimestres17_16_15!S93</f>
        <v>42766</v>
      </c>
      <c r="X113" s="21">
        <f>F23a_F23b_Trimestres17_16_15!M93</f>
        <v>200000</v>
      </c>
      <c r="Y113" s="21">
        <f>F23a_F23b_Trimestres17_16_15!AM93</f>
        <v>200000</v>
      </c>
      <c r="Z113" s="24" t="str">
        <f>F23a_F23b_Trimestres17_16_15!BA93</f>
        <v>A021992, A021993</v>
      </c>
      <c r="AA113" s="141"/>
    </row>
    <row r="114" spans="1:27" ht="33.75" x14ac:dyDescent="0.25">
      <c r="A114" s="69">
        <v>2017</v>
      </c>
      <c r="B114" s="68" t="s">
        <v>736</v>
      </c>
      <c r="C114" s="10" t="s">
        <v>93</v>
      </c>
      <c r="D114" s="24" t="s">
        <v>257</v>
      </c>
      <c r="E114" s="20" t="s">
        <v>139</v>
      </c>
      <c r="F114" s="20" t="s">
        <v>139</v>
      </c>
      <c r="G114" s="20" t="str">
        <f>F23a_F23b_Trimestres17_16_15!AJ94</f>
        <v>Servicios de Difusión de Campañ Sigue en el Juego.</v>
      </c>
      <c r="H114" s="20" t="str">
        <f>F23a_F23b_Trimestres17_16_15!N94</f>
        <v>SA/DCS/S/036/2017</v>
      </c>
      <c r="I114" s="20" t="str">
        <f>F23a_F23b_Trimestres17_16_15!O92</f>
        <v>Secretaría de Administración</v>
      </c>
      <c r="J114" s="20" t="s">
        <v>94</v>
      </c>
      <c r="K114" s="20" t="s">
        <v>87</v>
      </c>
      <c r="L114" s="20" t="s">
        <v>96</v>
      </c>
      <c r="M114" s="20" t="s">
        <v>87</v>
      </c>
      <c r="N114" s="20" t="s">
        <v>97</v>
      </c>
      <c r="O114" s="20" t="s">
        <v>88</v>
      </c>
      <c r="P114" s="20" t="s">
        <v>98</v>
      </c>
      <c r="Q114" s="20" t="str">
        <f>F23a_F23b_Trimestres17_16_15!Y94</f>
        <v>ND</v>
      </c>
      <c r="R114" s="20" t="str">
        <f t="shared" si="6"/>
        <v>ND</v>
      </c>
      <c r="S114" s="11" t="str">
        <f>F23a_F23b_Trimestres17_16_15!AG94</f>
        <v>Amplia Cobertura Mediatica en el Municipio</v>
      </c>
      <c r="T114" s="24" t="str">
        <f t="shared" si="7"/>
        <v>Sin Competencia del Municipio</v>
      </c>
      <c r="U114" s="20" t="s">
        <v>99</v>
      </c>
      <c r="V114" s="27">
        <f>F23a_F23b_Trimestres17_16_15!R94</f>
        <v>42736</v>
      </c>
      <c r="W114" s="27">
        <f>F23a_F23b_Trimestres17_16_15!S94</f>
        <v>42766</v>
      </c>
      <c r="X114" s="21">
        <f>F23a_F23b_Trimestres17_16_15!M94</f>
        <v>30000</v>
      </c>
      <c r="Y114" s="21">
        <f>F23a_F23b_Trimestres17_16_15!AM94</f>
        <v>30000</v>
      </c>
      <c r="Z114" s="24">
        <f>F23a_F23b_Trimestres17_16_15!BA94</f>
        <v>128</v>
      </c>
      <c r="AA114" s="141"/>
    </row>
    <row r="115" spans="1:27" ht="33.75" x14ac:dyDescent="0.25">
      <c r="A115" s="69">
        <v>2017</v>
      </c>
      <c r="B115" s="68" t="s">
        <v>736</v>
      </c>
      <c r="C115" s="10" t="s">
        <v>93</v>
      </c>
      <c r="D115" s="24" t="s">
        <v>257</v>
      </c>
      <c r="E115" s="20" t="s">
        <v>139</v>
      </c>
      <c r="F115" s="20" t="s">
        <v>139</v>
      </c>
      <c r="G115" s="20" t="str">
        <f>F23a_F23b_Trimestres17_16_15!AJ95</f>
        <v>Servicios de Difusión de Campañas Predial y Descuentos 2017 y Agua sin Aumento</v>
      </c>
      <c r="H115" s="20" t="str">
        <f>F23a_F23b_Trimestres17_16_15!N95</f>
        <v>SA/DCS/S/041/2017 B</v>
      </c>
      <c r="I115" s="20" t="str">
        <f>F23a_F23b_Trimestres17_16_15!O93</f>
        <v>Secretaría de Administración</v>
      </c>
      <c r="J115" s="20" t="s">
        <v>94</v>
      </c>
      <c r="K115" s="20" t="s">
        <v>87</v>
      </c>
      <c r="L115" s="20" t="s">
        <v>96</v>
      </c>
      <c r="M115" s="20" t="s">
        <v>87</v>
      </c>
      <c r="N115" s="20" t="s">
        <v>97</v>
      </c>
      <c r="O115" s="20" t="s">
        <v>88</v>
      </c>
      <c r="P115" s="20" t="s">
        <v>98</v>
      </c>
      <c r="Q115" s="20" t="str">
        <f>F23a_F23b_Trimestres17_16_15!Y95</f>
        <v>Casa Editorial ABC de Michoacán S.A de C.V</v>
      </c>
      <c r="R115" s="20" t="str">
        <f t="shared" si="6"/>
        <v>Casa Editorial ABC de Michoacán S.A de C.V</v>
      </c>
      <c r="S115" s="11" t="str">
        <f>F23a_F23b_Trimestres17_16_15!AG95</f>
        <v>Amplia Cobertura Mediatica en el Municipio</v>
      </c>
      <c r="T115" s="24" t="str">
        <f t="shared" si="7"/>
        <v>Sin Competencia del Municipio</v>
      </c>
      <c r="U115" s="20" t="s">
        <v>99</v>
      </c>
      <c r="V115" s="27">
        <f>F23a_F23b_Trimestres17_16_15!R95</f>
        <v>42736</v>
      </c>
      <c r="W115" s="27">
        <f>F23a_F23b_Trimestres17_16_15!S95</f>
        <v>42766</v>
      </c>
      <c r="X115" s="21">
        <f>F23a_F23b_Trimestres17_16_15!M95</f>
        <v>100000</v>
      </c>
      <c r="Y115" s="21">
        <f>F23a_F23b_Trimestres17_16_15!AM95</f>
        <v>100000</v>
      </c>
      <c r="Z115" s="24" t="str">
        <f>F23a_F23b_Trimestres17_16_15!BA95</f>
        <v>MOR 515, MOR 516</v>
      </c>
      <c r="AA115" s="141"/>
    </row>
    <row r="116" spans="1:27" ht="55.5" customHeight="1" x14ac:dyDescent="0.25">
      <c r="A116" s="69">
        <v>2017</v>
      </c>
      <c r="B116" s="68" t="s">
        <v>736</v>
      </c>
      <c r="C116" s="10" t="s">
        <v>93</v>
      </c>
      <c r="D116" s="24" t="s">
        <v>257</v>
      </c>
      <c r="E116" s="20" t="s">
        <v>116</v>
      </c>
      <c r="F116" s="20" t="s">
        <v>113</v>
      </c>
      <c r="G116" s="20" t="str">
        <f>F23a_F23b_Trimestres17_16_15!AJ96</f>
        <v>Servicios de Difusión de las Actividades de Obras Públicas del Ayuntamiento de Morelia en Enero de 2017.</v>
      </c>
      <c r="H116" s="20" t="str">
        <f>F23a_F23b_Trimestres17_16_15!N96</f>
        <v>SA/DCS/S/034/2017</v>
      </c>
      <c r="I116" s="20" t="str">
        <f>F23a_F23b_Trimestres17_16_15!O94</f>
        <v>Secretaría de Administración</v>
      </c>
      <c r="J116" s="20" t="s">
        <v>94</v>
      </c>
      <c r="K116" s="20" t="s">
        <v>87</v>
      </c>
      <c r="L116" s="20" t="s">
        <v>96</v>
      </c>
      <c r="M116" s="20" t="s">
        <v>87</v>
      </c>
      <c r="N116" s="20" t="s">
        <v>97</v>
      </c>
      <c r="O116" s="20" t="s">
        <v>88</v>
      </c>
      <c r="P116" s="20" t="s">
        <v>98</v>
      </c>
      <c r="Q116" s="20" t="str">
        <f>F23a_F23b_Trimestres17_16_15!Y96</f>
        <v>ND</v>
      </c>
      <c r="R116" s="20" t="str">
        <f t="shared" si="6"/>
        <v>ND</v>
      </c>
      <c r="S116" s="11" t="str">
        <f>F23a_F23b_Trimestres17_16_15!AG96</f>
        <v>Amplia Cobertura Mediatica en el Municipio</v>
      </c>
      <c r="T116" s="24" t="str">
        <f t="shared" si="7"/>
        <v>Sin Competencia del Municipio</v>
      </c>
      <c r="U116" s="20" t="s">
        <v>99</v>
      </c>
      <c r="V116" s="27">
        <f>F23a_F23b_Trimestres17_16_15!R96</f>
        <v>42736</v>
      </c>
      <c r="W116" s="27">
        <f>F23a_F23b_Trimestres17_16_15!S96</f>
        <v>42766</v>
      </c>
      <c r="X116" s="21">
        <f>F23a_F23b_Trimestres17_16_15!M96</f>
        <v>60000</v>
      </c>
      <c r="Y116" s="21">
        <f>F23a_F23b_Trimestres17_16_15!AM96</f>
        <v>60000</v>
      </c>
      <c r="Z116" s="24">
        <f>F23a_F23b_Trimestres17_16_15!BA96</f>
        <v>114</v>
      </c>
      <c r="AA116" s="141"/>
    </row>
    <row r="117" spans="1:27" ht="33.75" x14ac:dyDescent="0.25">
      <c r="A117" s="69">
        <v>2017</v>
      </c>
      <c r="B117" s="68" t="s">
        <v>736</v>
      </c>
      <c r="C117" s="10" t="s">
        <v>93</v>
      </c>
      <c r="D117" s="24" t="s">
        <v>257</v>
      </c>
      <c r="E117" s="20" t="s">
        <v>139</v>
      </c>
      <c r="F117" s="20" t="s">
        <v>140</v>
      </c>
      <c r="G117" s="20" t="str">
        <f>F23a_F23b_Trimestres17_16_15!AJ97</f>
        <v>Servicios de Difusión de Campañas Predial y Descuentos 2017 y Sigue en el Juego 2017</v>
      </c>
      <c r="H117" s="20" t="str">
        <f>F23a_F23b_Trimestres17_16_15!N97</f>
        <v>SA/DCS/S/015/2017</v>
      </c>
      <c r="I117" s="20" t="str">
        <f>F23a_F23b_Trimestres17_16_15!O95</f>
        <v>Secretaría de Administración</v>
      </c>
      <c r="J117" s="20" t="s">
        <v>94</v>
      </c>
      <c r="K117" s="20" t="s">
        <v>87</v>
      </c>
      <c r="L117" s="20" t="s">
        <v>96</v>
      </c>
      <c r="M117" s="20" t="s">
        <v>87</v>
      </c>
      <c r="N117" s="20" t="s">
        <v>97</v>
      </c>
      <c r="O117" s="20" t="s">
        <v>88</v>
      </c>
      <c r="P117" s="20" t="s">
        <v>98</v>
      </c>
      <c r="Q117" s="20" t="str">
        <f>F23a_F23b_Trimestres17_16_15!Y97</f>
        <v>Grupo la Voz del Viento S.A de C.V</v>
      </c>
      <c r="R117" s="20" t="str">
        <f t="shared" si="6"/>
        <v>Grupo la Voz del Viento S.A de C.V</v>
      </c>
      <c r="S117" s="11" t="str">
        <f>F23a_F23b_Trimestres17_16_15!AG97</f>
        <v>Amplia Cobertura Mediatica en el Municipio</v>
      </c>
      <c r="T117" s="24" t="str">
        <f t="shared" si="7"/>
        <v>Sin Competencia del Municipio</v>
      </c>
      <c r="U117" s="20" t="s">
        <v>99</v>
      </c>
      <c r="V117" s="27">
        <f>F23a_F23b_Trimestres17_16_15!R97</f>
        <v>42736</v>
      </c>
      <c r="W117" s="27">
        <f>F23a_F23b_Trimestres17_16_15!S97</f>
        <v>42766</v>
      </c>
      <c r="X117" s="21">
        <f>F23a_F23b_Trimestres17_16_15!M97</f>
        <v>150000</v>
      </c>
      <c r="Y117" s="21">
        <f>F23a_F23b_Trimestres17_16_15!AM97</f>
        <v>150000</v>
      </c>
      <c r="Z117" s="24" t="str">
        <f>F23a_F23b_Trimestres17_16_15!BA97</f>
        <v>59, 60</v>
      </c>
      <c r="AA117" s="141"/>
    </row>
    <row r="118" spans="1:27" ht="78.75" x14ac:dyDescent="0.25">
      <c r="A118" s="69">
        <v>2017</v>
      </c>
      <c r="B118" s="68" t="s">
        <v>736</v>
      </c>
      <c r="C118" s="10" t="s">
        <v>93</v>
      </c>
      <c r="D118" s="24" t="s">
        <v>257</v>
      </c>
      <c r="E118" s="20" t="s">
        <v>105</v>
      </c>
      <c r="F118" s="20" t="s">
        <v>195</v>
      </c>
      <c r="G118" s="20" t="str">
        <f>F23a_F23b_Trimestres17_16_15!AJ49</f>
        <v>Servicios de Difusión de Mensajes, Programas y Actividades del H. Ayuntamiento de Morelia en medio impreso.</v>
      </c>
      <c r="H118" s="20" t="str">
        <f>F23a_F23b_Trimestres17_16_15!N49</f>
        <v>TMMEJ/COT/DCS/001/2017</v>
      </c>
      <c r="I118" s="20" t="str">
        <f>F23a_F23b_Trimestres17_16_15!O47</f>
        <v>Tesoreria Municipal</v>
      </c>
      <c r="J118" s="20" t="s">
        <v>94</v>
      </c>
      <c r="K118" s="20" t="s">
        <v>87</v>
      </c>
      <c r="L118" s="20" t="s">
        <v>96</v>
      </c>
      <c r="M118" s="20" t="s">
        <v>87</v>
      </c>
      <c r="N118" s="20" t="s">
        <v>97</v>
      </c>
      <c r="O118" s="20" t="s">
        <v>88</v>
      </c>
      <c r="P118" s="20" t="s">
        <v>98</v>
      </c>
      <c r="Q118" s="20" t="str">
        <f>F23a_F23b_Trimestres17_16_15!Y49</f>
        <v>ND</v>
      </c>
      <c r="R118" s="20" t="str">
        <f t="shared" si="6"/>
        <v>ND</v>
      </c>
      <c r="S118" s="11" t="str">
        <f>F23a_F23b_Trimestres17_16_15!AG49</f>
        <v>Amplia Cobertura Mediatica en el Municipio</v>
      </c>
      <c r="T118" s="24" t="str">
        <f t="shared" si="7"/>
        <v>Sin Competencia del Municipio</v>
      </c>
      <c r="U118" s="20" t="s">
        <v>99</v>
      </c>
      <c r="V118" s="27">
        <f>F23a_F23b_Trimestres17_16_15!R49</f>
        <v>42857</v>
      </c>
      <c r="W118" s="27">
        <f>F23a_F23b_Trimestres17_16_15!S49</f>
        <v>43100</v>
      </c>
      <c r="X118" s="21">
        <f>F23a_F23b_Trimestres17_16_15!M49</f>
        <v>120000</v>
      </c>
      <c r="Y118" s="21">
        <f>F23a_F23b_Trimestres17_16_15!AM49</f>
        <v>70000</v>
      </c>
      <c r="Z118" s="24" t="str">
        <f>F23a_F23b_Trimestres17_16_15!BA49</f>
        <v xml:space="preserve">B5C57D0DDCC7, C50A0F3C52A7, DAE72043EB83, B1F52F5703D1, 004C733680D4, 65D3DB9FB1EA, BEC2E146722C, </v>
      </c>
      <c r="AA118" s="141"/>
    </row>
    <row r="119" spans="1:27" ht="45" x14ac:dyDescent="0.25">
      <c r="A119" s="69">
        <v>2017</v>
      </c>
      <c r="B119" s="68" t="s">
        <v>736</v>
      </c>
      <c r="C119" s="10" t="s">
        <v>93</v>
      </c>
      <c r="D119" s="24" t="s">
        <v>257</v>
      </c>
      <c r="E119" s="20" t="s">
        <v>105</v>
      </c>
      <c r="F119" s="20" t="s">
        <v>195</v>
      </c>
      <c r="G119" s="20" t="str">
        <f>F23a_F23b_Trimestres17_16_15!AJ50</f>
        <v>Servicios de Difusión de Mensajes, Programas y Actividades del H. Ayuntamiento de Morelia en medio impreso.</v>
      </c>
      <c r="H119" s="20" t="str">
        <f>F23a_F23b_Trimestres17_16_15!N50</f>
        <v>TMMEJ/COT/DCS/028/2017</v>
      </c>
      <c r="I119" s="20" t="str">
        <f>F23a_F23b_Trimestres17_16_15!O48</f>
        <v>Tesoreria Municipal</v>
      </c>
      <c r="J119" s="20" t="s">
        <v>94</v>
      </c>
      <c r="K119" s="20" t="s">
        <v>87</v>
      </c>
      <c r="L119" s="20" t="s">
        <v>96</v>
      </c>
      <c r="M119" s="20" t="s">
        <v>87</v>
      </c>
      <c r="N119" s="20" t="s">
        <v>97</v>
      </c>
      <c r="O119" s="20" t="s">
        <v>88</v>
      </c>
      <c r="P119" s="20" t="s">
        <v>98</v>
      </c>
      <c r="Q119" s="20" t="str">
        <f>F23a_F23b_Trimestres17_16_15!Y50</f>
        <v>ND</v>
      </c>
      <c r="R119" s="20" t="str">
        <f t="shared" si="6"/>
        <v>ND</v>
      </c>
      <c r="S119" s="11" t="str">
        <f>F23a_F23b_Trimestres17_16_15!AG50</f>
        <v>Amplia Cobertura Mediatica en el Municipio</v>
      </c>
      <c r="T119" s="24" t="str">
        <f t="shared" si="7"/>
        <v>Sin Competencia del Municipio</v>
      </c>
      <c r="U119" s="20" t="s">
        <v>99</v>
      </c>
      <c r="V119" s="27">
        <f>F23a_F23b_Trimestres17_16_15!R50</f>
        <v>42857</v>
      </c>
      <c r="W119" s="27">
        <f>F23a_F23b_Trimestres17_16_15!S50</f>
        <v>43100</v>
      </c>
      <c r="X119" s="21">
        <f>F23a_F23b_Trimestres17_16_15!M50</f>
        <v>56000</v>
      </c>
      <c r="Y119" s="21">
        <f>F23a_F23b_Trimestres17_16_15!AM50</f>
        <v>21000</v>
      </c>
      <c r="Z119" s="24" t="str">
        <f>F23a_F23b_Trimestres17_16_15!BA50</f>
        <v xml:space="preserve">325, 328, 332, </v>
      </c>
      <c r="AA119" s="141"/>
    </row>
    <row r="120" spans="1:27" ht="45" x14ac:dyDescent="0.25">
      <c r="A120" s="69">
        <v>2017</v>
      </c>
      <c r="B120" s="68" t="s">
        <v>736</v>
      </c>
      <c r="C120" s="10" t="s">
        <v>93</v>
      </c>
      <c r="D120" s="24" t="s">
        <v>257</v>
      </c>
      <c r="E120" s="20" t="s">
        <v>105</v>
      </c>
      <c r="F120" s="20" t="s">
        <v>195</v>
      </c>
      <c r="G120" s="20" t="str">
        <f>F23a_F23b_Trimestres17_16_15!AJ51</f>
        <v>Difusión de mensajes sobre mensajes sobre programas y actividades del H. Ayuntamiento de Morelia en radio.</v>
      </c>
      <c r="H120" s="20" t="str">
        <f>F23a_F23b_Trimestres17_16_15!N51</f>
        <v>TMMEJ/COT/DCS/014/2017</v>
      </c>
      <c r="I120" s="20" t="str">
        <f>F23a_F23b_Trimestres17_16_15!O49</f>
        <v>Tesoreria Municipal</v>
      </c>
      <c r="J120" s="20" t="s">
        <v>94</v>
      </c>
      <c r="K120" s="20" t="s">
        <v>87</v>
      </c>
      <c r="L120" s="20" t="s">
        <v>96</v>
      </c>
      <c r="M120" s="20" t="s">
        <v>87</v>
      </c>
      <c r="N120" s="20" t="s">
        <v>97</v>
      </c>
      <c r="O120" s="20" t="s">
        <v>88</v>
      </c>
      <c r="P120" s="20" t="s">
        <v>98</v>
      </c>
      <c r="Q120" s="20" t="str">
        <f>F23a_F23b_Trimestres17_16_15!Y51</f>
        <v>Radio Trenu  S.A de C.V</v>
      </c>
      <c r="R120" s="20" t="str">
        <f t="shared" si="6"/>
        <v>Radio Trenu  S.A de C.V</v>
      </c>
      <c r="S120" s="11" t="str">
        <f>F23a_F23b_Trimestres17_16_15!AG51</f>
        <v>Amplia Cobertura Mediatica en el Municipio</v>
      </c>
      <c r="T120" s="24" t="str">
        <f t="shared" si="7"/>
        <v>Sin Competencia del Municipio</v>
      </c>
      <c r="U120" s="20" t="s">
        <v>99</v>
      </c>
      <c r="V120" s="27">
        <f>F23a_F23b_Trimestres17_16_15!R51</f>
        <v>42828</v>
      </c>
      <c r="W120" s="27">
        <f>F23a_F23b_Trimestres17_16_15!S51</f>
        <v>42916</v>
      </c>
      <c r="X120" s="21">
        <f>F23a_F23b_Trimestres17_16_15!M51</f>
        <v>348000</v>
      </c>
      <c r="Y120" s="21">
        <f>F23a_F23b_Trimestres17_16_15!AM51</f>
        <v>348000</v>
      </c>
      <c r="Z120" s="24" t="str">
        <f>F23a_F23b_Trimestres17_16_15!BA51</f>
        <v>A 2033, A 2150 Y A 2250</v>
      </c>
      <c r="AA120" s="141"/>
    </row>
    <row r="121" spans="1:27" ht="45" x14ac:dyDescent="0.25">
      <c r="A121" s="69">
        <v>2017</v>
      </c>
      <c r="B121" s="68" t="s">
        <v>736</v>
      </c>
      <c r="C121" s="10" t="s">
        <v>93</v>
      </c>
      <c r="D121" s="24" t="s">
        <v>257</v>
      </c>
      <c r="E121" s="20" t="s">
        <v>105</v>
      </c>
      <c r="F121" s="20" t="s">
        <v>195</v>
      </c>
      <c r="G121" s="20" t="str">
        <f>F23a_F23b_Trimestres17_16_15!AJ99</f>
        <v>Servicios de Difusión de Campañas "Predial y Descuentos 2017" y "Sigue en el Juego 2017"</v>
      </c>
      <c r="H121" s="20" t="str">
        <f>F23a_F23b_Trimestres17_16_15!N99</f>
        <v>SA/DCS/S/026/2017</v>
      </c>
      <c r="I121" s="20" t="str">
        <f>F23a_F23b_Trimestres17_16_15!O97</f>
        <v>Secretaría de Administración</v>
      </c>
      <c r="J121" s="20" t="s">
        <v>94</v>
      </c>
      <c r="K121" s="20" t="s">
        <v>87</v>
      </c>
      <c r="L121" s="20" t="s">
        <v>96</v>
      </c>
      <c r="M121" s="20" t="s">
        <v>87</v>
      </c>
      <c r="N121" s="20" t="s">
        <v>97</v>
      </c>
      <c r="O121" s="20" t="s">
        <v>88</v>
      </c>
      <c r="P121" s="20" t="s">
        <v>98</v>
      </c>
      <c r="Q121" s="20" t="str">
        <f>F23a_F23b_Trimestres17_16_15!Y99</f>
        <v>Media TV Comunicaciones Michoacán S.A de C:V</v>
      </c>
      <c r="R121" s="20" t="str">
        <f t="shared" si="6"/>
        <v>Media TV Comunicaciones Michoacán S.A de C:V</v>
      </c>
      <c r="S121" s="11" t="str">
        <f>F23a_F23b_Trimestres17_16_15!AG99</f>
        <v>Amplia Cobertura Mediatica en el Municipio</v>
      </c>
      <c r="T121" s="24" t="str">
        <f t="shared" si="7"/>
        <v>Sin Competencia del Municipio</v>
      </c>
      <c r="U121" s="20" t="s">
        <v>99</v>
      </c>
      <c r="V121" s="27">
        <f>F23a_F23b_Trimestres17_16_15!R99</f>
        <v>42736</v>
      </c>
      <c r="W121" s="27">
        <f>F23a_F23b_Trimestres17_16_15!S99</f>
        <v>42766</v>
      </c>
      <c r="X121" s="21">
        <f>F23a_F23b_Trimestres17_16_15!M99</f>
        <v>70000</v>
      </c>
      <c r="Y121" s="21">
        <f>F23a_F23b_Trimestres17_16_15!AM99</f>
        <v>70000</v>
      </c>
      <c r="Z121" s="24">
        <f>F23a_F23b_Trimestres17_16_15!BA99</f>
        <v>157</v>
      </c>
      <c r="AA121" s="141"/>
    </row>
    <row r="122" spans="1:27" ht="33.75" x14ac:dyDescent="0.25">
      <c r="A122" s="69">
        <v>2017</v>
      </c>
      <c r="B122" s="68" t="s">
        <v>736</v>
      </c>
      <c r="C122" s="10" t="s">
        <v>93</v>
      </c>
      <c r="D122" s="24" t="s">
        <v>257</v>
      </c>
      <c r="E122" s="20" t="s">
        <v>105</v>
      </c>
      <c r="F122" s="20" t="s">
        <v>195</v>
      </c>
      <c r="G122" s="20" t="str">
        <f>F23a_F23b_Trimestres17_16_15!AJ100</f>
        <v>Servicios de Difusión de las Campañas de "Sigue en el Juego" y "Evita Accidentes" 2017</v>
      </c>
      <c r="H122" s="20" t="str">
        <f>F23a_F23b_Trimestres17_16_15!N100</f>
        <v>SA/DCS/S/038/2017</v>
      </c>
      <c r="I122" s="20" t="str">
        <f>F23a_F23b_Trimestres17_16_15!O98</f>
        <v>Secretaría de Administración</v>
      </c>
      <c r="J122" s="20" t="s">
        <v>94</v>
      </c>
      <c r="K122" s="20" t="s">
        <v>87</v>
      </c>
      <c r="L122" s="20" t="s">
        <v>96</v>
      </c>
      <c r="M122" s="20" t="s">
        <v>87</v>
      </c>
      <c r="N122" s="20" t="s">
        <v>97</v>
      </c>
      <c r="O122" s="20" t="s">
        <v>88</v>
      </c>
      <c r="P122" s="20" t="s">
        <v>98</v>
      </c>
      <c r="Q122" s="20" t="str">
        <f>F23a_F23b_Trimestres17_16_15!Y100</f>
        <v>La Voz de Michoacán S.A de C.V</v>
      </c>
      <c r="R122" s="20" t="str">
        <f t="shared" si="6"/>
        <v>La Voz de Michoacán S.A de C.V</v>
      </c>
      <c r="S122" s="11" t="str">
        <f>F23a_F23b_Trimestres17_16_15!AG100</f>
        <v>Amplia Cobertura Mediatica en el Municipio</v>
      </c>
      <c r="T122" s="24" t="str">
        <f t="shared" si="7"/>
        <v>Sin Competencia del Municipio</v>
      </c>
      <c r="U122" s="20" t="s">
        <v>99</v>
      </c>
      <c r="V122" s="27">
        <f>F23a_F23b_Trimestres17_16_15!R100</f>
        <v>42736</v>
      </c>
      <c r="W122" s="27">
        <f>F23a_F23b_Trimestres17_16_15!S100</f>
        <v>42766</v>
      </c>
      <c r="X122" s="21">
        <f>F23a_F23b_Trimestres17_16_15!M100</f>
        <v>235000</v>
      </c>
      <c r="Y122" s="21">
        <f>F23a_F23b_Trimestres17_16_15!AM100</f>
        <v>235000</v>
      </c>
      <c r="Z122" s="24" t="str">
        <f>F23a_F23b_Trimestres17_16_15!BA100</f>
        <v>V 290</v>
      </c>
      <c r="AA122" s="141"/>
    </row>
    <row r="123" spans="1:27" ht="45" x14ac:dyDescent="0.25">
      <c r="A123" s="69">
        <v>2017</v>
      </c>
      <c r="B123" s="68" t="s">
        <v>736</v>
      </c>
      <c r="C123" s="10" t="s">
        <v>93</v>
      </c>
      <c r="D123" s="24" t="s">
        <v>257</v>
      </c>
      <c r="E123" s="20" t="s">
        <v>105</v>
      </c>
      <c r="F123" s="20" t="s">
        <v>195</v>
      </c>
      <c r="G123" s="20" t="str">
        <f>F23a_F23b_Trimestres17_16_15!AJ101</f>
        <v>Difusión de la Campaña "Predial y Descuentos 2017" y "Sigue en el Juego".</v>
      </c>
      <c r="H123" s="20" t="str">
        <f>F23a_F23b_Trimestres17_16_15!N101</f>
        <v>SA/DCS/S/030/2017</v>
      </c>
      <c r="I123" s="20" t="str">
        <f>F23a_F23b_Trimestres17_16_15!O99</f>
        <v>Secretaría de Administración</v>
      </c>
      <c r="J123" s="20" t="s">
        <v>94</v>
      </c>
      <c r="K123" s="20" t="s">
        <v>87</v>
      </c>
      <c r="L123" s="20" t="s">
        <v>96</v>
      </c>
      <c r="M123" s="20" t="s">
        <v>87</v>
      </c>
      <c r="N123" s="20" t="s">
        <v>97</v>
      </c>
      <c r="O123" s="20" t="s">
        <v>88</v>
      </c>
      <c r="P123" s="20" t="s">
        <v>98</v>
      </c>
      <c r="Q123" s="20" t="str">
        <f>F23a_F23b_Trimestres17_16_15!Y101</f>
        <v>Corporación Morelia Multimedia S.A de C.V</v>
      </c>
      <c r="R123" s="20" t="str">
        <f t="shared" si="6"/>
        <v>Corporación Morelia Multimedia S.A de C.V</v>
      </c>
      <c r="S123" s="11" t="str">
        <f>F23a_F23b_Trimestres17_16_15!AG101</f>
        <v>Amplia Cobertura Mediatica en el Municipio</v>
      </c>
      <c r="T123" s="24" t="str">
        <f t="shared" si="7"/>
        <v>Sin Competencia del Municipio</v>
      </c>
      <c r="U123" s="20" t="s">
        <v>99</v>
      </c>
      <c r="V123" s="27">
        <f>F23a_F23b_Trimestres17_16_15!R101</f>
        <v>42736</v>
      </c>
      <c r="W123" s="27">
        <f>F23a_F23b_Trimestres17_16_15!S101</f>
        <v>42766</v>
      </c>
      <c r="X123" s="21">
        <f>F23a_F23b_Trimestres17_16_15!M101</f>
        <v>60000</v>
      </c>
      <c r="Y123" s="21">
        <f>F23a_F23b_Trimestres17_16_15!AM101</f>
        <v>60000</v>
      </c>
      <c r="Z123" s="24" t="str">
        <f>F23a_F23b_Trimestres17_16_15!BA101</f>
        <v>2793 MOR</v>
      </c>
      <c r="AA123" s="141"/>
    </row>
    <row r="124" spans="1:27" ht="123.75" x14ac:dyDescent="0.25">
      <c r="A124" s="69">
        <v>2017</v>
      </c>
      <c r="B124" s="68" t="s">
        <v>736</v>
      </c>
      <c r="C124" s="10" t="s">
        <v>93</v>
      </c>
      <c r="D124" s="24" t="s">
        <v>257</v>
      </c>
      <c r="E124" s="20" t="s">
        <v>139</v>
      </c>
      <c r="F124" s="20" t="s">
        <v>140</v>
      </c>
      <c r="G124" s="20" t="str">
        <f>F23a_F23b_Trimestres17_16_15!AJ43</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H124" s="20" t="str">
        <f>F23a_F23b_Trimestres17_16_15!N43</f>
        <v>TMMEJ/COT/DCS/009/2017</v>
      </c>
      <c r="I124" s="20" t="str">
        <f>F23a_F23b_Trimestres17_16_15!O41</f>
        <v>Tesoreria Municipal</v>
      </c>
      <c r="J124" s="20" t="s">
        <v>94</v>
      </c>
      <c r="K124" s="20" t="s">
        <v>87</v>
      </c>
      <c r="L124" s="20" t="s">
        <v>96</v>
      </c>
      <c r="M124" s="20" t="s">
        <v>87</v>
      </c>
      <c r="N124" s="20" t="s">
        <v>97</v>
      </c>
      <c r="O124" s="20" t="s">
        <v>88</v>
      </c>
      <c r="P124" s="20" t="s">
        <v>98</v>
      </c>
      <c r="Q124" s="20" t="str">
        <f>F23a_F23b_Trimestres17_16_15!Y43</f>
        <v>La Voz de Michoacán S.A de C.V</v>
      </c>
      <c r="R124" s="20" t="str">
        <f t="shared" si="6"/>
        <v>La Voz de Michoacán S.A de C.V</v>
      </c>
      <c r="S124" s="11" t="str">
        <f>F23a_F23b_Trimestres17_16_15!AG43</f>
        <v>Amplia Cobertura Mediatica en el Municipio</v>
      </c>
      <c r="T124" s="24" t="str">
        <f t="shared" si="7"/>
        <v>Sin Competencia del Municipio</v>
      </c>
      <c r="U124" s="20" t="s">
        <v>99</v>
      </c>
      <c r="V124" s="27">
        <f>F23a_F23b_Trimestres17_16_15!R43</f>
        <v>42857</v>
      </c>
      <c r="W124" s="27">
        <f>F23a_F23b_Trimestres17_16_15!S43</f>
        <v>42886</v>
      </c>
      <c r="X124" s="21">
        <f>F23a_F23b_Trimestres17_16_15!M43</f>
        <v>235000</v>
      </c>
      <c r="Y124" s="21">
        <f>F23a_F23b_Trimestres17_16_15!AM43</f>
        <v>235000</v>
      </c>
      <c r="Z124" s="24" t="str">
        <f>F23a_F23b_Trimestres17_16_15!BA43</f>
        <v>V 308</v>
      </c>
      <c r="AA124" s="141"/>
    </row>
    <row r="125" spans="1:27" ht="180" x14ac:dyDescent="0.25">
      <c r="A125" s="69">
        <v>2017</v>
      </c>
      <c r="B125" s="68" t="s">
        <v>736</v>
      </c>
      <c r="C125" s="10" t="s">
        <v>93</v>
      </c>
      <c r="D125" s="24" t="s">
        <v>257</v>
      </c>
      <c r="E125" s="20" t="s">
        <v>139</v>
      </c>
      <c r="F125" s="20" t="s">
        <v>140</v>
      </c>
      <c r="G125" s="20" t="str">
        <f>F23a_F23b_Trimestres17_16_15!AJ44</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H125" s="20" t="str">
        <f>F23a_F23b_Trimestres17_16_15!N44</f>
        <v>TMMEJ/COT/DCS/024/2017</v>
      </c>
      <c r="I125" s="20" t="str">
        <f>F23a_F23b_Trimestres17_16_15!O42</f>
        <v>Tesoreria Municipal</v>
      </c>
      <c r="J125" s="20" t="s">
        <v>94</v>
      </c>
      <c r="K125" s="20" t="s">
        <v>87</v>
      </c>
      <c r="L125" s="20" t="s">
        <v>96</v>
      </c>
      <c r="M125" s="20" t="s">
        <v>87</v>
      </c>
      <c r="N125" s="20" t="s">
        <v>97</v>
      </c>
      <c r="O125" s="20" t="s">
        <v>88</v>
      </c>
      <c r="P125" s="20" t="s">
        <v>98</v>
      </c>
      <c r="Q125" s="20" t="str">
        <f>F23a_F23b_Trimestres17_16_15!Y44</f>
        <v>La Voz de Michoacán S.A de C.V</v>
      </c>
      <c r="R125" s="20" t="str">
        <f t="shared" si="6"/>
        <v>La Voz de Michoacán S.A de C.V</v>
      </c>
      <c r="S125" s="11" t="str">
        <f>F23a_F23b_Trimestres17_16_15!AG44</f>
        <v>Amplia Cobertura Mediatica en el Municipio</v>
      </c>
      <c r="T125" s="24" t="str">
        <f t="shared" si="7"/>
        <v>Sin Competencia del Municipio</v>
      </c>
      <c r="U125" s="20" t="s">
        <v>99</v>
      </c>
      <c r="V125" s="27">
        <f>F23a_F23b_Trimestres17_16_15!R44</f>
        <v>42887</v>
      </c>
      <c r="W125" s="27">
        <f>F23a_F23b_Trimestres17_16_15!S44</f>
        <v>42916</v>
      </c>
      <c r="X125" s="21">
        <f>F23a_F23b_Trimestres17_16_15!M44</f>
        <v>235000</v>
      </c>
      <c r="Y125" s="21">
        <f>F23a_F23b_Trimestres17_16_15!AM44</f>
        <v>265590</v>
      </c>
      <c r="Z125" s="24" t="str">
        <f>F23a_F23b_Trimestres17_16_15!BA44</f>
        <v>V 316</v>
      </c>
      <c r="AA125" s="141"/>
    </row>
    <row r="126" spans="1:27" ht="45" x14ac:dyDescent="0.25">
      <c r="A126" s="69">
        <v>2017</v>
      </c>
      <c r="B126" s="68" t="s">
        <v>736</v>
      </c>
      <c r="C126" s="10" t="s">
        <v>93</v>
      </c>
      <c r="D126" s="24" t="s">
        <v>257</v>
      </c>
      <c r="E126" s="20" t="s">
        <v>105</v>
      </c>
      <c r="F126" s="20" t="s">
        <v>195</v>
      </c>
      <c r="G126" s="20" t="str">
        <f>F23a_F23b_Trimestres17_16_15!AJ45</f>
        <v>Difusión del quehacer gubernamental de la Administración Municipal a través de spots publicitarios en Televisión.</v>
      </c>
      <c r="H126" s="20" t="str">
        <f>F23a_F23b_Trimestres17_16_15!N45</f>
        <v>TMMEJ/COT/DCS/013/2017</v>
      </c>
      <c r="I126" s="20" t="str">
        <f>F23a_F23b_Trimestres17_16_15!O43</f>
        <v>Tesoreria Municipal</v>
      </c>
      <c r="J126" s="20" t="s">
        <v>94</v>
      </c>
      <c r="K126" s="20" t="s">
        <v>87</v>
      </c>
      <c r="L126" s="20" t="s">
        <v>96</v>
      </c>
      <c r="M126" s="20" t="s">
        <v>87</v>
      </c>
      <c r="N126" s="20" t="s">
        <v>97</v>
      </c>
      <c r="O126" s="20" t="s">
        <v>88</v>
      </c>
      <c r="P126" s="20" t="s">
        <v>98</v>
      </c>
      <c r="Q126" s="20" t="str">
        <f>F23a_F23b_Trimestres17_16_15!Y45</f>
        <v>Canal 13 de Michoacán S.A de C.V</v>
      </c>
      <c r="R126" s="20" t="str">
        <f t="shared" si="6"/>
        <v>Canal 13 de Michoacán S.A de C.V</v>
      </c>
      <c r="S126" s="11" t="str">
        <f>F23a_F23b_Trimestres17_16_15!AG45</f>
        <v>Amplia Cobertura Mediatica en el Municipio</v>
      </c>
      <c r="T126" s="24" t="str">
        <f t="shared" si="7"/>
        <v>Sin Competencia del Municipio</v>
      </c>
      <c r="U126" s="20" t="s">
        <v>99</v>
      </c>
      <c r="V126" s="27">
        <f>F23a_F23b_Trimestres17_16_15!R45</f>
        <v>42857</v>
      </c>
      <c r="W126" s="27">
        <f>F23a_F23b_Trimestres17_16_15!S45</f>
        <v>42886</v>
      </c>
      <c r="X126" s="21">
        <f>F23a_F23b_Trimestres17_16_15!M45</f>
        <v>390000</v>
      </c>
      <c r="Y126" s="21">
        <f>F23a_F23b_Trimestres17_16_15!AM45</f>
        <v>390000</v>
      </c>
      <c r="Z126" s="24" t="str">
        <f>F23a_F23b_Trimestres17_16_15!BA45</f>
        <v>A 2641</v>
      </c>
      <c r="AA126" s="141"/>
    </row>
    <row r="127" spans="1:27" ht="76.5" customHeight="1" x14ac:dyDescent="0.25">
      <c r="A127" s="69">
        <v>2017</v>
      </c>
      <c r="B127" s="68" t="s">
        <v>736</v>
      </c>
      <c r="C127" s="10" t="s">
        <v>93</v>
      </c>
      <c r="D127" s="24" t="s">
        <v>257</v>
      </c>
      <c r="E127" s="20" t="s">
        <v>105</v>
      </c>
      <c r="F127" s="20" t="s">
        <v>195</v>
      </c>
      <c r="G127" s="20" t="str">
        <f>F23a_F23b_Trimestres17_16_15!AJ46</f>
        <v xml:space="preserve">La difusión de las campañas denominadas: “Peatonalización General”; “Peatonalización Beneficios”, “Entrega de Aparatos Auditivos”; “Construcción de la Clínica”; “Nacional de Motocross 2017” </v>
      </c>
      <c r="H127" s="20" t="str">
        <f>F23a_F23b_Trimestres17_16_15!N46</f>
        <v>TMMEJ/COT/DCS/031/2017</v>
      </c>
      <c r="I127" s="20" t="str">
        <f>F23a_F23b_Trimestres17_16_15!O44</f>
        <v>Tesoreria Municipal</v>
      </c>
      <c r="J127" s="20" t="s">
        <v>94</v>
      </c>
      <c r="K127" s="20" t="s">
        <v>87</v>
      </c>
      <c r="L127" s="20" t="s">
        <v>96</v>
      </c>
      <c r="M127" s="20" t="s">
        <v>87</v>
      </c>
      <c r="N127" s="20" t="s">
        <v>97</v>
      </c>
      <c r="O127" s="20" t="s">
        <v>88</v>
      </c>
      <c r="P127" s="20" t="s">
        <v>98</v>
      </c>
      <c r="Q127" s="20" t="str">
        <f>F23a_F23b_Trimestres17_16_15!Y46</f>
        <v>Canal 13 de Michoacán S.A de C.V</v>
      </c>
      <c r="R127" s="20" t="str">
        <f t="shared" si="6"/>
        <v>Canal 13 de Michoacán S.A de C.V</v>
      </c>
      <c r="S127" s="11" t="str">
        <f>F23a_F23b_Trimestres17_16_15!AG46</f>
        <v>Amplia Cobertura Mediatica en el Municipio</v>
      </c>
      <c r="T127" s="24" t="str">
        <f t="shared" si="7"/>
        <v>Sin Competencia del Municipio</v>
      </c>
      <c r="U127" s="20" t="s">
        <v>99</v>
      </c>
      <c r="V127" s="27">
        <f>F23a_F23b_Trimestres17_16_15!R46</f>
        <v>42887</v>
      </c>
      <c r="W127" s="27">
        <f>F23a_F23b_Trimestres17_16_15!S46</f>
        <v>42916</v>
      </c>
      <c r="X127" s="21">
        <f>F23a_F23b_Trimestres17_16_15!M46</f>
        <v>370000</v>
      </c>
      <c r="Y127" s="21">
        <f>F23a_F23b_Trimestres17_16_15!AM46</f>
        <v>370000</v>
      </c>
      <c r="Z127" s="24" t="str">
        <f>F23a_F23b_Trimestres17_16_15!BA46</f>
        <v>A 2671</v>
      </c>
      <c r="AA127" s="141"/>
    </row>
    <row r="128" spans="1:27" ht="33.75" x14ac:dyDescent="0.25">
      <c r="A128" s="69">
        <v>2017</v>
      </c>
      <c r="B128" s="68" t="s">
        <v>736</v>
      </c>
      <c r="C128" s="10" t="s">
        <v>93</v>
      </c>
      <c r="D128" s="24" t="s">
        <v>257</v>
      </c>
      <c r="E128" s="20" t="s">
        <v>139</v>
      </c>
      <c r="F128" s="20" t="s">
        <v>140</v>
      </c>
      <c r="G128" s="20" t="str">
        <f>F23a_F23b_Trimestres17_16_15!AJ102</f>
        <v>Difusión de la Campaña "Predial y Descuentos 2017" y "Cabalgata de Reyes Magos".</v>
      </c>
      <c r="H128" s="20" t="str">
        <f>F23a_F23b_Trimestres17_16_15!N102</f>
        <v>SA/DCS/S/039/2017</v>
      </c>
      <c r="I128" s="20" t="str">
        <f>F23a_F23b_Trimestres17_16_15!O100</f>
        <v>Secretaría de Administración</v>
      </c>
      <c r="J128" s="20" t="s">
        <v>94</v>
      </c>
      <c r="K128" s="20" t="s">
        <v>87</v>
      </c>
      <c r="L128" s="20" t="s">
        <v>96</v>
      </c>
      <c r="M128" s="20" t="s">
        <v>87</v>
      </c>
      <c r="N128" s="20" t="s">
        <v>97</v>
      </c>
      <c r="O128" s="20" t="s">
        <v>88</v>
      </c>
      <c r="P128" s="20" t="s">
        <v>98</v>
      </c>
      <c r="Q128" s="20" t="str">
        <f>F23a_F23b_Trimestres17_16_15!Y102</f>
        <v>La Voz de Michoacán S.A de C.V</v>
      </c>
      <c r="R128" s="20" t="str">
        <f t="shared" si="6"/>
        <v>La Voz de Michoacán S.A de C.V</v>
      </c>
      <c r="S128" s="11" t="str">
        <f>F23a_F23b_Trimestres17_16_15!AG102</f>
        <v>Amplia Cobertura Mediatica en el Municipio</v>
      </c>
      <c r="T128" s="24" t="str">
        <f t="shared" si="7"/>
        <v>Sin Competencia del Municipio</v>
      </c>
      <c r="U128" s="20" t="s">
        <v>99</v>
      </c>
      <c r="V128" s="27">
        <f>F23a_F23b_Trimestres17_16_15!R102</f>
        <v>42736</v>
      </c>
      <c r="W128" s="27">
        <f>F23a_F23b_Trimestres17_16_15!S102</f>
        <v>42766</v>
      </c>
      <c r="X128" s="21">
        <f>F23a_F23b_Trimestres17_16_15!M102</f>
        <v>235000</v>
      </c>
      <c r="Y128" s="21">
        <f>F23a_F23b_Trimestres17_16_15!AM102</f>
        <v>235000</v>
      </c>
      <c r="Z128" s="24" t="str">
        <f>F23a_F23b_Trimestres17_16_15!BA102</f>
        <v>V 289</v>
      </c>
      <c r="AA128" s="141"/>
    </row>
    <row r="129" spans="1:27" ht="157.5" x14ac:dyDescent="0.25">
      <c r="A129" s="69">
        <v>2017</v>
      </c>
      <c r="B129" s="68" t="s">
        <v>736</v>
      </c>
      <c r="C129" s="10" t="s">
        <v>93</v>
      </c>
      <c r="D129" s="24" t="s">
        <v>257</v>
      </c>
      <c r="E129" s="20" t="s">
        <v>139</v>
      </c>
      <c r="F129" s="20" t="s">
        <v>140</v>
      </c>
      <c r="G129"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129" s="20" t="str">
        <f>F23a_F23b_Trimestres17_16_15!N103</f>
        <v>SA/DCS/S/045/2017</v>
      </c>
      <c r="I129" s="20" t="str">
        <f>F23a_F23b_Trimestres17_16_15!O101</f>
        <v>Secretaría de Administración</v>
      </c>
      <c r="J129" s="20" t="s">
        <v>94</v>
      </c>
      <c r="K129" s="20" t="s">
        <v>87</v>
      </c>
      <c r="L129" s="20" t="s">
        <v>96</v>
      </c>
      <c r="M129" s="20" t="s">
        <v>87</v>
      </c>
      <c r="N129" s="20" t="s">
        <v>97</v>
      </c>
      <c r="O129" s="20" t="s">
        <v>88</v>
      </c>
      <c r="P129" s="20" t="s">
        <v>98</v>
      </c>
      <c r="Q129" s="20" t="str">
        <f>F23a_F23b_Trimestres17_16_15!Y103</f>
        <v>Eu Zen Consultores S.C</v>
      </c>
      <c r="R129" s="20" t="str">
        <f t="shared" si="6"/>
        <v>Eu Zen Consultores S.C</v>
      </c>
      <c r="S129" s="11" t="str">
        <f>F23a_F23b_Trimestres17_16_15!AG103</f>
        <v>Amplia Cobertura Mediatica en el Municipio</v>
      </c>
      <c r="T129" s="24" t="str">
        <f t="shared" si="7"/>
        <v>Sin Competencia del Municipio</v>
      </c>
      <c r="U129" s="20" t="s">
        <v>99</v>
      </c>
      <c r="V129" s="27">
        <f>F23a_F23b_Trimestres17_16_15!R103</f>
        <v>42401</v>
      </c>
      <c r="W129" s="27">
        <f>F23a_F23b_Trimestres17_16_15!S103</f>
        <v>42428</v>
      </c>
      <c r="X129" s="21">
        <f>F23a_F23b_Trimestres17_16_15!M103</f>
        <v>330000</v>
      </c>
      <c r="Y129" s="21">
        <f>F23a_F23b_Trimestres17_16_15!AM103</f>
        <v>330000</v>
      </c>
      <c r="Z129" s="24" t="str">
        <f>F23a_F23b_Trimestres17_16_15!BA103</f>
        <v>A 705, A 706, A707, A 708 Y A 709</v>
      </c>
      <c r="AA129" s="141"/>
    </row>
    <row r="130" spans="1:27" ht="45" x14ac:dyDescent="0.25">
      <c r="A130" s="69">
        <v>2017</v>
      </c>
      <c r="B130" s="68" t="s">
        <v>736</v>
      </c>
      <c r="C130" s="10" t="s">
        <v>93</v>
      </c>
      <c r="D130" s="24" t="s">
        <v>257</v>
      </c>
      <c r="E130" s="20" t="s">
        <v>139</v>
      </c>
      <c r="F130" s="20" t="s">
        <v>140</v>
      </c>
      <c r="G130" s="20" t="str">
        <f>F23a_F23b_Trimestres17_16_15!AJ104</f>
        <v>Difusión de la Campaña "Predial y Descuentos 2017", publicación de Nota Promocional de la Campaña en Medio impreso.</v>
      </c>
      <c r="H130" s="20" t="str">
        <f>F23a_F23b_Trimestres17_16_15!N104</f>
        <v>SA/DCS/S/049/2017</v>
      </c>
      <c r="I130" s="20" t="str">
        <f>F23a_F23b_Trimestres17_16_15!O102</f>
        <v>Secretaría de Administración</v>
      </c>
      <c r="J130" s="20" t="s">
        <v>94</v>
      </c>
      <c r="K130" s="20" t="s">
        <v>87</v>
      </c>
      <c r="L130" s="20" t="s">
        <v>96</v>
      </c>
      <c r="M130" s="20" t="s">
        <v>87</v>
      </c>
      <c r="N130" s="20" t="s">
        <v>97</v>
      </c>
      <c r="O130" s="20" t="s">
        <v>88</v>
      </c>
      <c r="P130" s="20" t="s">
        <v>98</v>
      </c>
      <c r="Q130" s="20" t="str">
        <f>F23a_F23b_Trimestres17_16_15!Y104</f>
        <v>ND</v>
      </c>
      <c r="R130" s="20" t="str">
        <f t="shared" si="6"/>
        <v>ND</v>
      </c>
      <c r="S130" s="11" t="str">
        <f>F23a_F23b_Trimestres17_16_15!AG104</f>
        <v>Amplia Cobertura Mediatica en el Municipio</v>
      </c>
      <c r="T130" s="24" t="str">
        <f t="shared" si="7"/>
        <v>Sin Competencia del Municipio</v>
      </c>
      <c r="U130" s="20" t="s">
        <v>99</v>
      </c>
      <c r="V130" s="27">
        <f>F23a_F23b_Trimestres17_16_15!R104</f>
        <v>42736</v>
      </c>
      <c r="W130" s="27">
        <f>F23a_F23b_Trimestres17_16_15!S104</f>
        <v>42766</v>
      </c>
      <c r="X130" s="21">
        <f>F23a_F23b_Trimestres17_16_15!M104</f>
        <v>16000</v>
      </c>
      <c r="Y130" s="21">
        <f>F23a_F23b_Trimestres17_16_15!AM104</f>
        <v>16000</v>
      </c>
      <c r="Z130" s="24">
        <f>F23a_F23b_Trimestres17_16_15!BA104</f>
        <v>297</v>
      </c>
      <c r="AA130" s="141"/>
    </row>
    <row r="131" spans="1:27" ht="45" x14ac:dyDescent="0.25">
      <c r="A131" s="69">
        <v>2017</v>
      </c>
      <c r="B131" s="68" t="s">
        <v>736</v>
      </c>
      <c r="C131" s="10" t="s">
        <v>93</v>
      </c>
      <c r="D131" s="24" t="s">
        <v>257</v>
      </c>
      <c r="E131" s="20" t="s">
        <v>139</v>
      </c>
      <c r="F131" s="20" t="s">
        <v>140</v>
      </c>
      <c r="G131" s="20" t="str">
        <f>F23a_F23b_Trimestres17_16_15!AJ105</f>
        <v>Servicio de Difusión de Campañas: "Predial y Descuentos 2017", "Agua sin Aumento 2017", spots que se transmiten en medio radiofonico.</v>
      </c>
      <c r="H131" s="20" t="str">
        <f>F23a_F23b_Trimestres17_16_15!N105</f>
        <v>SA/DCS/S/046/2017</v>
      </c>
      <c r="I131" s="20" t="str">
        <f>F23a_F23b_Trimestres17_16_15!O103</f>
        <v>Secretaría de Administración</v>
      </c>
      <c r="J131" s="20" t="s">
        <v>94</v>
      </c>
      <c r="K131" s="20" t="s">
        <v>87</v>
      </c>
      <c r="L131" s="20" t="s">
        <v>96</v>
      </c>
      <c r="M131" s="20" t="s">
        <v>87</v>
      </c>
      <c r="N131" s="20" t="s">
        <v>97</v>
      </c>
      <c r="O131" s="20" t="s">
        <v>88</v>
      </c>
      <c r="P131" s="20" t="s">
        <v>98</v>
      </c>
      <c r="Q131" s="20" t="str">
        <f>F23a_F23b_Trimestres17_16_15!Y105</f>
        <v>Centro de Medios de Michoacán S.A de C.V</v>
      </c>
      <c r="R131" s="20" t="str">
        <f t="shared" si="6"/>
        <v>Centro de Medios de Michoacán S.A de C.V</v>
      </c>
      <c r="S131" s="11" t="str">
        <f>F23a_F23b_Trimestres17_16_15!AG105</f>
        <v>Amplia Cobertura Mediatica en el Municipio</v>
      </c>
      <c r="T131" s="24" t="str">
        <f t="shared" si="7"/>
        <v>Sin Competencia del Municipio</v>
      </c>
      <c r="U131" s="20" t="s">
        <v>99</v>
      </c>
      <c r="V131" s="27">
        <f>F23a_F23b_Trimestres17_16_15!R105</f>
        <v>42736</v>
      </c>
      <c r="W131" s="27">
        <f>F23a_F23b_Trimestres17_16_15!S105</f>
        <v>42766</v>
      </c>
      <c r="X131" s="21">
        <f>F23a_F23b_Trimestres17_16_15!M105</f>
        <v>200000</v>
      </c>
      <c r="Y131" s="21">
        <f>F23a_F23b_Trimestres17_16_15!AM105</f>
        <v>200000</v>
      </c>
      <c r="Z131" s="24" t="str">
        <f>F23a_F23b_Trimestres17_16_15!BA105</f>
        <v xml:space="preserve">A 10357
</v>
      </c>
      <c r="AA131" s="141"/>
    </row>
    <row r="132" spans="1:27" ht="56.25" x14ac:dyDescent="0.25">
      <c r="A132" s="69">
        <v>2017</v>
      </c>
      <c r="B132" s="68" t="s">
        <v>736</v>
      </c>
      <c r="C132" s="10" t="s">
        <v>93</v>
      </c>
      <c r="D132" s="24" t="s">
        <v>257</v>
      </c>
      <c r="E132" s="20" t="s">
        <v>116</v>
      </c>
      <c r="F132" s="20" t="s">
        <v>113</v>
      </c>
      <c r="G132" s="20" t="str">
        <f>F23a_F23b_Trimestres17_16_15!AJ29</f>
        <v>Difusión y Divulgación de los proyectos y avances de las diferentes actividdes que realiza e Ayuntamiento de Morelia, Michoacán.</v>
      </c>
      <c r="H132" s="20" t="str">
        <f>F23a_F23b_Trimestres17_16_15!N29</f>
        <v>TMMEJ/COT/DCS/064/2017</v>
      </c>
      <c r="I132" s="20" t="str">
        <f>F23a_F23b_Trimestres17_16_15!O27</f>
        <v>Tesoreria Municipal</v>
      </c>
      <c r="J132" s="20" t="s">
        <v>94</v>
      </c>
      <c r="K132" s="20" t="s">
        <v>87</v>
      </c>
      <c r="L132" s="20" t="s">
        <v>96</v>
      </c>
      <c r="M132" s="20" t="s">
        <v>87</v>
      </c>
      <c r="N132" s="20" t="s">
        <v>97</v>
      </c>
      <c r="O132" s="20" t="s">
        <v>88</v>
      </c>
      <c r="P132" s="20" t="s">
        <v>98</v>
      </c>
      <c r="Q132" s="20" t="str">
        <f>F23a_F23b_Trimestres17_16_15!Y29</f>
        <v>Televisión Marmor S.A.de C.V.</v>
      </c>
      <c r="R132" s="20" t="str">
        <f t="shared" si="6"/>
        <v>Televisión Marmor S.A.de C.V.</v>
      </c>
      <c r="S132" s="11" t="str">
        <f>F23a_F23b_Trimestres17_16_15!AG29</f>
        <v>Amplia Cobertura Mediatica en el Municipio</v>
      </c>
      <c r="T132" s="24" t="str">
        <f t="shared" si="7"/>
        <v>Sin Competencia del Municipio</v>
      </c>
      <c r="U132" s="20" t="s">
        <v>99</v>
      </c>
      <c r="V132" s="27">
        <f>F23a_F23b_Trimestres17_16_15!R29</f>
        <v>42979</v>
      </c>
      <c r="W132" s="27">
        <f>F23a_F23b_Trimestres17_16_15!S29</f>
        <v>43100</v>
      </c>
      <c r="X132" s="21">
        <f>F23a_F23b_Trimestres17_16_15!M29</f>
        <v>179200</v>
      </c>
      <c r="Y132" s="21">
        <f>F23a_F23b_Trimestres17_16_15!AM29</f>
        <v>0</v>
      </c>
      <c r="Z132" s="24" t="str">
        <f>F23a_F23b_Trimestres17_16_15!BA29</f>
        <v>ND</v>
      </c>
      <c r="AA132" s="141"/>
    </row>
    <row r="133" spans="1:27" ht="75" customHeight="1" x14ac:dyDescent="0.25">
      <c r="A133" s="69">
        <v>2017</v>
      </c>
      <c r="B133" s="68" t="s">
        <v>736</v>
      </c>
      <c r="C133" s="10" t="s">
        <v>93</v>
      </c>
      <c r="D133" s="24" t="s">
        <v>257</v>
      </c>
      <c r="E133" s="20" t="s">
        <v>116</v>
      </c>
      <c r="F133" s="20" t="s">
        <v>113</v>
      </c>
      <c r="G133" s="20" t="str">
        <f>F23a_F23b_Trimestres17_16_15!AJ30</f>
        <v>Elaboración de 11 once anuncios de espectaculares y 15 vallas publicitarias con su respectivo montaje sobre las campañas de seguridad, obras y peatonalización realizadas por el Ayuntamiento de Morelia.</v>
      </c>
      <c r="H133" s="20" t="str">
        <f>F23a_F23b_Trimestres17_16_15!N30</f>
        <v>TMMEJ/COT/DCS/066/2017</v>
      </c>
      <c r="I133" s="20" t="str">
        <f>F23a_F23b_Trimestres17_16_15!O28</f>
        <v>Tesoreria Municipal</v>
      </c>
      <c r="J133" s="20" t="s">
        <v>94</v>
      </c>
      <c r="K133" s="20" t="s">
        <v>87</v>
      </c>
      <c r="L133" s="20" t="s">
        <v>96</v>
      </c>
      <c r="M133" s="20" t="s">
        <v>87</v>
      </c>
      <c r="N133" s="20" t="s">
        <v>97</v>
      </c>
      <c r="O133" s="20" t="s">
        <v>88</v>
      </c>
      <c r="P133" s="20" t="s">
        <v>98</v>
      </c>
      <c r="Q133" s="20" t="str">
        <f>F23a_F23b_Trimestres17_16_15!Y30</f>
        <v>Naranti México S.A de C.V</v>
      </c>
      <c r="R133" s="20" t="str">
        <f t="shared" si="6"/>
        <v>Naranti México S.A de C.V</v>
      </c>
      <c r="S133" s="11" t="str">
        <f>F23a_F23b_Trimestres17_16_15!AG30</f>
        <v>Amplia Cobertura Mediatica en el Municipio</v>
      </c>
      <c r="T133" s="24" t="str">
        <f t="shared" si="7"/>
        <v>Sin Competencia del Municipio</v>
      </c>
      <c r="U133" s="20" t="s">
        <v>99</v>
      </c>
      <c r="V133" s="27">
        <f>F23a_F23b_Trimestres17_16_15!R30</f>
        <v>42887</v>
      </c>
      <c r="W133" s="27">
        <f>F23a_F23b_Trimestres17_16_15!S30</f>
        <v>42892</v>
      </c>
      <c r="X133" s="21">
        <f>F23a_F23b_Trimestres17_16_15!M30</f>
        <v>123416.92</v>
      </c>
      <c r="Y133" s="21">
        <f>F23a_F23b_Trimestres17_16_15!AM30</f>
        <v>123416.92</v>
      </c>
      <c r="Z133" s="24" t="str">
        <f>F23a_F23b_Trimestres17_16_15!BA30</f>
        <v>A 2235</v>
      </c>
      <c r="AA133" s="141"/>
    </row>
    <row r="134" spans="1:27" ht="33.75" x14ac:dyDescent="0.25">
      <c r="A134" s="69">
        <v>2017</v>
      </c>
      <c r="B134" s="68" t="s">
        <v>736</v>
      </c>
      <c r="C134" s="10" t="s">
        <v>93</v>
      </c>
      <c r="D134" s="24" t="s">
        <v>257</v>
      </c>
      <c r="E134" s="20" t="s">
        <v>116</v>
      </c>
      <c r="F134" s="20" t="s">
        <v>113</v>
      </c>
      <c r="G134" s="20" t="str">
        <f>F23a_F23b_Trimestres17_16_15!AJ31</f>
        <v>Servicios de Difusión de la Campaña "Reclutamiento y Fortalecimiento de la Policia de Morelia".</v>
      </c>
      <c r="H134" s="20" t="str">
        <f>F23a_F23b_Trimestres17_16_15!N31</f>
        <v>TMMEJ/COT/DCS/011/2017</v>
      </c>
      <c r="I134" s="20" t="str">
        <f>F23a_F23b_Trimestres17_16_15!O29</f>
        <v>Tesoreria Municipal</v>
      </c>
      <c r="J134" s="20" t="s">
        <v>94</v>
      </c>
      <c r="K134" s="20" t="s">
        <v>87</v>
      </c>
      <c r="L134" s="20" t="s">
        <v>96</v>
      </c>
      <c r="M134" s="20" t="s">
        <v>87</v>
      </c>
      <c r="N134" s="20" t="s">
        <v>97</v>
      </c>
      <c r="O134" s="20" t="s">
        <v>88</v>
      </c>
      <c r="P134" s="20" t="s">
        <v>98</v>
      </c>
      <c r="Q134" s="20" t="str">
        <f>F23a_F23b_Trimestres17_16_15!Y31</f>
        <v>Comercializadora Publicitaria Tik S.A de C.V</v>
      </c>
      <c r="R134" s="20" t="str">
        <f t="shared" si="6"/>
        <v>Comercializadora Publicitaria Tik S.A de C.V</v>
      </c>
      <c r="S134" s="11" t="str">
        <f>F23a_F23b_Trimestres17_16_15!AG31</f>
        <v>Amplia Cobertura Mediatica en el Municipio</v>
      </c>
      <c r="T134" s="24" t="str">
        <f t="shared" si="7"/>
        <v>Sin Competencia del Municipio</v>
      </c>
      <c r="U134" s="20" t="s">
        <v>99</v>
      </c>
      <c r="V134" s="27">
        <f>F23a_F23b_Trimestres17_16_15!R31</f>
        <v>42832</v>
      </c>
      <c r="W134" s="27">
        <f>F23a_F23b_Trimestres17_16_15!S31</f>
        <v>42845</v>
      </c>
      <c r="X134" s="21">
        <f>F23a_F23b_Trimestres17_16_15!M31</f>
        <v>199314</v>
      </c>
      <c r="Y134" s="21">
        <f>F23a_F23b_Trimestres17_16_15!AM31</f>
        <v>199314</v>
      </c>
      <c r="Z134" s="24" t="str">
        <f>F23a_F23b_Trimestres17_16_15!BA31</f>
        <v>TS2558</v>
      </c>
      <c r="AA134" s="141"/>
    </row>
    <row r="135" spans="1:27" ht="80.25" customHeight="1" x14ac:dyDescent="0.25">
      <c r="A135" s="69">
        <v>2017</v>
      </c>
      <c r="B135" s="68" t="s">
        <v>736</v>
      </c>
      <c r="C135" s="10" t="s">
        <v>93</v>
      </c>
      <c r="D135" s="24" t="s">
        <v>257</v>
      </c>
      <c r="E135" s="20" t="s">
        <v>116</v>
      </c>
      <c r="F135" s="20" t="s">
        <v>113</v>
      </c>
      <c r="G135" s="20" t="str">
        <f>F23a_F23b_Trimestres17_16_15!AJ32</f>
        <v>Servicios de difusión de mensajes en radio, para la difusión del quehacer del H. Ayuntamiento de Morelia y de los bienes y servicios públicos que prestan las diferentes dependencias que lo conforman.</v>
      </c>
      <c r="H135" s="20" t="str">
        <f>F23a_F23b_Trimestres17_16_15!N32</f>
        <v>TMMEJ/COT/DCS/063/2017</v>
      </c>
      <c r="I135" s="20" t="str">
        <f>F23a_F23b_Trimestres17_16_15!O30</f>
        <v>Tesoreria Municipal</v>
      </c>
      <c r="J135" s="20" t="s">
        <v>94</v>
      </c>
      <c r="K135" s="20" t="s">
        <v>87</v>
      </c>
      <c r="L135" s="20" t="s">
        <v>96</v>
      </c>
      <c r="M135" s="20" t="s">
        <v>87</v>
      </c>
      <c r="N135" s="20" t="s">
        <v>97</v>
      </c>
      <c r="O135" s="20" t="s">
        <v>88</v>
      </c>
      <c r="P135" s="20" t="s">
        <v>98</v>
      </c>
      <c r="Q135" s="20" t="str">
        <f>F23a_F23b_Trimestres17_16_15!Y32</f>
        <v>Televisión Marmor S.A.de C.V.</v>
      </c>
      <c r="R135" s="20" t="str">
        <f t="shared" si="6"/>
        <v>Televisión Marmor S.A.de C.V.</v>
      </c>
      <c r="S135" s="11" t="str">
        <f>F23a_F23b_Trimestres17_16_15!AG32</f>
        <v>Amplia Cobertura Mediatica en el Municipio</v>
      </c>
      <c r="T135" s="24" t="str">
        <f t="shared" si="7"/>
        <v>Sin Competencia del Municipio</v>
      </c>
      <c r="U135" s="20" t="s">
        <v>99</v>
      </c>
      <c r="V135" s="27">
        <f>F23a_F23b_Trimestres17_16_15!R32</f>
        <v>42828</v>
      </c>
      <c r="W135" s="27">
        <f>F23a_F23b_Trimestres17_16_15!S32</f>
        <v>42978</v>
      </c>
      <c r="X135" s="21">
        <f>F23a_F23b_Trimestres17_16_15!M32</f>
        <v>224000</v>
      </c>
      <c r="Y135" s="21">
        <f>F23a_F23b_Trimestres17_16_15!AM32</f>
        <v>179200</v>
      </c>
      <c r="Z135" s="24" t="str">
        <f>F23a_F23b_Trimestres17_16_15!BA32</f>
        <v>657, 671, 769, 695</v>
      </c>
      <c r="AA135" s="141"/>
    </row>
    <row r="136" spans="1:27" ht="67.5" x14ac:dyDescent="0.25">
      <c r="A136" s="69">
        <v>2017</v>
      </c>
      <c r="B136" s="68" t="s">
        <v>736</v>
      </c>
      <c r="C136" s="10" t="s">
        <v>93</v>
      </c>
      <c r="D136" s="24" t="s">
        <v>257</v>
      </c>
      <c r="E136" s="20" t="s">
        <v>116</v>
      </c>
      <c r="F136" s="20" t="s">
        <v>113</v>
      </c>
      <c r="G136" s="20" t="str">
        <f>F23a_F23b_Trimestres17_16_15!AJ33</f>
        <v>Servicios de difusión de mensajes en radio, para la difusión del quehacer del H. Ayuntamiento de Morelia y de los bienes y servicios públicos que prestan las diferentes dependencias que lo conforman.</v>
      </c>
      <c r="H136" s="20" t="str">
        <f>F23a_F23b_Trimestres17_16_15!N33</f>
        <v>TMMEJ/COT/DCS/048/2017</v>
      </c>
      <c r="I136" s="20" t="str">
        <f>F23a_F23b_Trimestres17_16_15!O31</f>
        <v>Tesoreria Municipal</v>
      </c>
      <c r="J136" s="20" t="s">
        <v>94</v>
      </c>
      <c r="K136" s="20" t="s">
        <v>87</v>
      </c>
      <c r="L136" s="20" t="s">
        <v>96</v>
      </c>
      <c r="M136" s="20" t="s">
        <v>87</v>
      </c>
      <c r="N136" s="20" t="s">
        <v>97</v>
      </c>
      <c r="O136" s="20" t="s">
        <v>88</v>
      </c>
      <c r="P136" s="20" t="s">
        <v>98</v>
      </c>
      <c r="Q136" s="20" t="str">
        <f>F23a_F23b_Trimestres17_16_15!Y33</f>
        <v>Corporación Morelia Multimedia S.A de C.V</v>
      </c>
      <c r="R136" s="20" t="str">
        <f t="shared" si="6"/>
        <v>Corporación Morelia Multimedia S.A de C.V</v>
      </c>
      <c r="S136" s="11" t="str">
        <f>F23a_F23b_Trimestres17_16_15!AG33</f>
        <v>Amplia Cobertura Mediatica en el Municipio</v>
      </c>
      <c r="T136" s="24" t="str">
        <f t="shared" si="7"/>
        <v>Sin Competencia del Municipio</v>
      </c>
      <c r="U136" s="20" t="s">
        <v>99</v>
      </c>
      <c r="V136" s="27">
        <f>F23a_F23b_Trimestres17_16_15!R33</f>
        <v>42826</v>
      </c>
      <c r="W136" s="27">
        <f>F23a_F23b_Trimestres17_16_15!S33</f>
        <v>42886</v>
      </c>
      <c r="X136" s="21">
        <f>F23a_F23b_Trimestres17_16_15!M33</f>
        <v>60000</v>
      </c>
      <c r="Y136" s="21">
        <f>F23a_F23b_Trimestres17_16_15!AM33</f>
        <v>60000</v>
      </c>
      <c r="Z136" s="24" t="str">
        <f>F23a_F23b_Trimestres17_16_15!BA33</f>
        <v>3022 MOR, 3108 MOR</v>
      </c>
      <c r="AA136" s="141"/>
    </row>
    <row r="137" spans="1:27" ht="33.75" x14ac:dyDescent="0.25">
      <c r="A137" s="69">
        <v>2017</v>
      </c>
      <c r="B137" s="68" t="s">
        <v>736</v>
      </c>
      <c r="C137" s="10" t="s">
        <v>93</v>
      </c>
      <c r="D137" s="24" t="s">
        <v>257</v>
      </c>
      <c r="E137" s="20" t="s">
        <v>121</v>
      </c>
      <c r="F137" s="20" t="s">
        <v>122</v>
      </c>
      <c r="G137" s="20" t="str">
        <f>F23a_F23b_Trimestres17_16_15!AN112</f>
        <v xml:space="preserve">DIFUSIÓN DE MENSAJES SOBRE PROGRAMAS Y ACTIVIDADES GUBERNAMENTALES. </v>
      </c>
      <c r="H137" s="20">
        <f>F23a_F23b_Trimestres17_16_15!R112</f>
        <v>42737</v>
      </c>
      <c r="I137" s="20">
        <f>F23a_F23b_Trimestres17_16_15!S110</f>
        <v>42794</v>
      </c>
      <c r="J137" s="20" t="s">
        <v>94</v>
      </c>
      <c r="K137" s="20" t="s">
        <v>87</v>
      </c>
      <c r="L137" s="20" t="s">
        <v>96</v>
      </c>
      <c r="M137" s="20" t="s">
        <v>87</v>
      </c>
      <c r="N137" s="20" t="s">
        <v>97</v>
      </c>
      <c r="O137" s="20" t="s">
        <v>88</v>
      </c>
      <c r="P137" s="20" t="s">
        <v>98</v>
      </c>
      <c r="Q137" s="20" t="str">
        <f>F23a_F23b_Trimestres17_16_15!AC112</f>
        <v>Radio Trenu S.A de C.V</v>
      </c>
      <c r="R137" s="20" t="str">
        <f t="shared" si="6"/>
        <v>Radio Trenu S.A de C.V</v>
      </c>
      <c r="S137" s="11">
        <f>F23a_F23b_Trimestres17_16_15!AK112</f>
        <v>116000</v>
      </c>
      <c r="T137" s="24" t="str">
        <f t="shared" si="7"/>
        <v>Sin Competencia del Municipio</v>
      </c>
      <c r="U137" s="20" t="s">
        <v>99</v>
      </c>
      <c r="V137" s="27" t="str">
        <f>F23a_F23b_Trimestres17_16_15!V112</f>
        <v>Público en General</v>
      </c>
      <c r="W137" s="27" t="str">
        <f>F23a_F23b_Trimestres17_16_15!W112</f>
        <v>15 años en Adelante</v>
      </c>
      <c r="X137" s="21" t="str">
        <f>F23a_F23b_Trimestres17_16_15!Q112</f>
        <v>Morelia</v>
      </c>
      <c r="Y137" s="21">
        <f>F23a_F23b_Trimestres17_16_15!AQ112</f>
        <v>116000</v>
      </c>
      <c r="Z137" s="24">
        <f>F23a_F23b_Trimestres17_16_15!BE112</f>
        <v>0</v>
      </c>
      <c r="AA137" s="141"/>
    </row>
    <row r="138" spans="1:27" ht="45" x14ac:dyDescent="0.25">
      <c r="A138" s="69">
        <v>2017</v>
      </c>
      <c r="B138" s="68" t="s">
        <v>736</v>
      </c>
      <c r="C138" s="10" t="s">
        <v>93</v>
      </c>
      <c r="D138" s="24" t="s">
        <v>257</v>
      </c>
      <c r="E138" s="20" t="s">
        <v>116</v>
      </c>
      <c r="F138" s="20" t="s">
        <v>113</v>
      </c>
      <c r="G138" s="20" t="str">
        <f>F23a_F23b_Trimestres17_16_15!AJ24</f>
        <v>Difusión de mensajes sobre programas y actividades del Ayuntamiento de Morelia, en medio de difusión “revista Rosalva”</v>
      </c>
      <c r="H138" s="20" t="str">
        <f>F23a_F23b_Trimestres17_16_15!N24</f>
        <v>TMMEJ/COT/DCS/055/2017</v>
      </c>
      <c r="I138" s="20" t="str">
        <f>F23a_F23b_Trimestres17_16_15!O22</f>
        <v>Secretaría de Administración</v>
      </c>
      <c r="J138" s="20" t="s">
        <v>94</v>
      </c>
      <c r="K138" s="20" t="s">
        <v>87</v>
      </c>
      <c r="L138" s="20" t="s">
        <v>96</v>
      </c>
      <c r="M138" s="20" t="s">
        <v>87</v>
      </c>
      <c r="N138" s="20" t="s">
        <v>97</v>
      </c>
      <c r="O138" s="20" t="s">
        <v>88</v>
      </c>
      <c r="P138" s="20" t="s">
        <v>98</v>
      </c>
      <c r="Q138" s="20" t="str">
        <f>F23a_F23b_Trimestres17_16_15!Y24</f>
        <v>ND</v>
      </c>
      <c r="R138" s="20" t="str">
        <f t="shared" si="6"/>
        <v>ND</v>
      </c>
      <c r="S138" s="11" t="str">
        <f>F23a_F23b_Trimestres17_16_15!AG24</f>
        <v>Amplia Cobertura Mediatica en el Municipio</v>
      </c>
      <c r="T138" s="24" t="str">
        <f t="shared" si="7"/>
        <v>Sin Competencia del Municipio</v>
      </c>
      <c r="U138" s="20" t="s">
        <v>99</v>
      </c>
      <c r="V138" s="27">
        <f>F23a_F23b_Trimestres17_16_15!R24</f>
        <v>42919</v>
      </c>
      <c r="W138" s="27">
        <f>F23a_F23b_Trimestres17_16_15!S24</f>
        <v>43100</v>
      </c>
      <c r="X138" s="21">
        <f>F23a_F23b_Trimestres17_16_15!M24</f>
        <v>48720</v>
      </c>
      <c r="Y138" s="21">
        <f>F23a_F23b_Trimestres17_16_15!AM24</f>
        <v>8120</v>
      </c>
      <c r="Z138" s="24" t="str">
        <f>F23a_F23b_Trimestres17_16_15!BA24</f>
        <v xml:space="preserve">3A, </v>
      </c>
      <c r="AA138" s="141"/>
    </row>
    <row r="139" spans="1:27" ht="56.25" x14ac:dyDescent="0.25">
      <c r="A139" s="69">
        <v>2017</v>
      </c>
      <c r="B139" s="68" t="s">
        <v>736</v>
      </c>
      <c r="C139" s="10" t="s">
        <v>93</v>
      </c>
      <c r="D139" s="24" t="s">
        <v>257</v>
      </c>
      <c r="E139" s="20" t="s">
        <v>116</v>
      </c>
      <c r="F139" s="20" t="s">
        <v>113</v>
      </c>
      <c r="G139" s="20" t="str">
        <f>F23a_F23b_Trimestres17_16_15!AJ25</f>
        <v>Servicio de transmisión de actividades, mensaje,s funciones y programas que realiza el Ayuntamiento para conocimiento de la Ciudadania moreliana en general.</v>
      </c>
      <c r="H139" s="20" t="str">
        <f>F23a_F23b_Trimestres17_16_15!N25</f>
        <v>SA/DCS/S/122/2017</v>
      </c>
      <c r="I139" s="20" t="str">
        <f>F23a_F23b_Trimestres17_16_15!O23</f>
        <v>Secretaría de Administración</v>
      </c>
      <c r="J139" s="20" t="s">
        <v>94</v>
      </c>
      <c r="K139" s="20" t="s">
        <v>87</v>
      </c>
      <c r="L139" s="20" t="s">
        <v>96</v>
      </c>
      <c r="M139" s="20" t="s">
        <v>87</v>
      </c>
      <c r="N139" s="20" t="s">
        <v>97</v>
      </c>
      <c r="O139" s="20" t="s">
        <v>88</v>
      </c>
      <c r="P139" s="20" t="s">
        <v>98</v>
      </c>
      <c r="Q139" s="20" t="str">
        <f>F23a_F23b_Trimestres17_16_15!Y25</f>
        <v>Trade Web S. de R.L de C.V</v>
      </c>
      <c r="R139" s="20" t="str">
        <f t="shared" si="6"/>
        <v>Trade Web S. de R.L de C.V</v>
      </c>
      <c r="S139" s="11" t="str">
        <f>F23a_F23b_Trimestres17_16_15!AG25</f>
        <v>Amplia Cobertura Mediatica en el Municipio</v>
      </c>
      <c r="T139" s="24" t="str">
        <f t="shared" si="7"/>
        <v>Sin Competencia del Municipio</v>
      </c>
      <c r="U139" s="20" t="s">
        <v>99</v>
      </c>
      <c r="V139" s="27">
        <f>F23a_F23b_Trimestres17_16_15!R25</f>
        <v>42917</v>
      </c>
      <c r="W139" s="27">
        <f>F23a_F23b_Trimestres17_16_15!S25</f>
        <v>43100</v>
      </c>
      <c r="X139" s="21">
        <f>F23a_F23b_Trimestres17_16_15!M25</f>
        <v>300000</v>
      </c>
      <c r="Y139" s="21">
        <f>F23a_F23b_Trimestres17_16_15!AM25</f>
        <v>50000</v>
      </c>
      <c r="Z139" s="24">
        <f>F23a_F23b_Trimestres17_16_15!BA25</f>
        <v>958</v>
      </c>
      <c r="AA139" s="141"/>
    </row>
    <row r="140" spans="1:27" ht="31.5" x14ac:dyDescent="0.25">
      <c r="A140" s="69">
        <v>2016</v>
      </c>
      <c r="B140" s="68" t="s">
        <v>737</v>
      </c>
      <c r="C140" s="10" t="s">
        <v>731</v>
      </c>
      <c r="D140" s="10" t="s">
        <v>731</v>
      </c>
      <c r="E140" s="10" t="s">
        <v>731</v>
      </c>
      <c r="F140" s="10" t="s">
        <v>731</v>
      </c>
      <c r="G140" s="10" t="s">
        <v>731</v>
      </c>
      <c r="H140" s="10" t="s">
        <v>731</v>
      </c>
      <c r="I140" s="10" t="s">
        <v>731</v>
      </c>
      <c r="J140" s="10" t="s">
        <v>731</v>
      </c>
      <c r="K140" s="10" t="s">
        <v>731</v>
      </c>
      <c r="L140" s="10" t="s">
        <v>731</v>
      </c>
      <c r="M140" s="20" t="s">
        <v>731</v>
      </c>
      <c r="N140" s="10" t="s">
        <v>731</v>
      </c>
      <c r="O140" s="10" t="s">
        <v>731</v>
      </c>
      <c r="P140" s="10" t="s">
        <v>731</v>
      </c>
      <c r="Q140" s="10" t="s">
        <v>731</v>
      </c>
      <c r="R140" s="10" t="s">
        <v>731</v>
      </c>
      <c r="S140" s="10" t="s">
        <v>731</v>
      </c>
      <c r="T140" s="10" t="s">
        <v>731</v>
      </c>
      <c r="U140" s="10" t="s">
        <v>731</v>
      </c>
      <c r="V140" s="10" t="s">
        <v>731</v>
      </c>
      <c r="W140" s="10" t="s">
        <v>731</v>
      </c>
      <c r="X140" s="10" t="s">
        <v>731</v>
      </c>
      <c r="Y140" s="10" t="s">
        <v>731</v>
      </c>
      <c r="Z140" s="10" t="s">
        <v>731</v>
      </c>
      <c r="AA140" s="141"/>
    </row>
    <row r="141" spans="1:27" ht="33.75" x14ac:dyDescent="0.25">
      <c r="A141" s="69">
        <v>2016</v>
      </c>
      <c r="B141" s="68" t="s">
        <v>735</v>
      </c>
      <c r="C141" s="10" t="s">
        <v>93</v>
      </c>
      <c r="D141" s="24" t="s">
        <v>257</v>
      </c>
      <c r="E141" s="20" t="s">
        <v>139</v>
      </c>
      <c r="F141" s="20" t="s">
        <v>627</v>
      </c>
      <c r="G141" s="20" t="str">
        <f>F23a_F23b_Trimestres17_16_15!AJ150</f>
        <v>DIFUSIÓN DE MENSAJES SOBRE PROGRAMAS Y ACTIVIDADES GUBERNAMENTALES</v>
      </c>
      <c r="H141" s="20" t="str">
        <f>F23a_F23b_Trimestres17_16_15!N150</f>
        <v>SA/CDS/S/103/2016</v>
      </c>
      <c r="I141" s="20" t="str">
        <f>F23a_F23b_Trimestres17_16_15!O102</f>
        <v>Secretaría de Administración</v>
      </c>
      <c r="J141" s="20" t="s">
        <v>94</v>
      </c>
      <c r="K141" s="20" t="s">
        <v>87</v>
      </c>
      <c r="L141" s="20" t="s">
        <v>96</v>
      </c>
      <c r="M141" s="20" t="s">
        <v>87</v>
      </c>
      <c r="N141" s="20" t="s">
        <v>97</v>
      </c>
      <c r="O141" s="20" t="s">
        <v>88</v>
      </c>
      <c r="P141" s="20" t="s">
        <v>98</v>
      </c>
      <c r="Q141" s="20" t="str">
        <f>F23a_F23b_Trimestres17_16_15!Y150</f>
        <v>Morelia Stereo S.A de C.V</v>
      </c>
      <c r="R141" s="20" t="str">
        <f>Q141</f>
        <v>Morelia Stereo S.A de C.V</v>
      </c>
      <c r="S141" s="11" t="str">
        <f>F23a_F23b_Trimestres17_16_15!AG150</f>
        <v>Amplia Cobertura Mediatica en el Municipio</v>
      </c>
      <c r="T141" s="24" t="str">
        <f t="shared" ref="T141:T160" si="8">D141</f>
        <v>Sin Competencia del Municipio</v>
      </c>
      <c r="U141" s="20" t="s">
        <v>99</v>
      </c>
      <c r="V141" s="27">
        <f>F23a_F23b_Trimestres17_16_15!R150</f>
        <v>42583</v>
      </c>
      <c r="W141" s="27">
        <f>F23a_F23b_Trimestres17_16_15!S150</f>
        <v>42612</v>
      </c>
      <c r="X141" s="21">
        <f>F23a_F23b_Trimestres17_16_15!M150</f>
        <v>97900</v>
      </c>
      <c r="Y141" s="21">
        <f>F23a_F23b_Trimestres17_16_15!AM150</f>
        <v>97900</v>
      </c>
      <c r="Z141" s="24" t="str">
        <f>F23a_F23b_Trimestres17_16_15!BA150</f>
        <v>A- 2412</v>
      </c>
      <c r="AA141" s="141"/>
    </row>
    <row r="142" spans="1:27" ht="45" x14ac:dyDescent="0.25">
      <c r="A142" s="69">
        <v>2016</v>
      </c>
      <c r="B142" s="68" t="s">
        <v>735</v>
      </c>
      <c r="C142" s="10" t="s">
        <v>93</v>
      </c>
      <c r="D142" s="24" t="s">
        <v>257</v>
      </c>
      <c r="E142" s="20" t="s">
        <v>636</v>
      </c>
      <c r="F142" s="20" t="s">
        <v>637</v>
      </c>
      <c r="G142" s="10" t="s">
        <v>623</v>
      </c>
      <c r="H142" s="11" t="str">
        <f>F23a_F23b_Trimestres17_16_15!N151</f>
        <v>SA/CDS/S/119/2016</v>
      </c>
      <c r="I142" s="20" t="str">
        <f>F23a_F23b_Trimestres17_16_15!O103</f>
        <v>Secretaría de Administración</v>
      </c>
      <c r="J142" s="20" t="s">
        <v>94</v>
      </c>
      <c r="K142" s="20" t="s">
        <v>87</v>
      </c>
      <c r="L142" s="20" t="s">
        <v>638</v>
      </c>
      <c r="M142" s="20" t="s">
        <v>87</v>
      </c>
      <c r="N142" s="20" t="s">
        <v>639</v>
      </c>
      <c r="O142" s="20" t="s">
        <v>88</v>
      </c>
      <c r="P142" s="20" t="s">
        <v>89</v>
      </c>
      <c r="Q142" s="3" t="s">
        <v>633</v>
      </c>
      <c r="R142" s="3" t="s">
        <v>634</v>
      </c>
      <c r="S142" s="11" t="str">
        <f>F23a_F23b_Trimestres17_16_15!AG151</f>
        <v>Amplia Cobertura Mediatica en el Municipio</v>
      </c>
      <c r="T142" s="24" t="str">
        <f t="shared" si="8"/>
        <v>Sin Competencia del Municipio</v>
      </c>
      <c r="U142" s="20" t="s">
        <v>640</v>
      </c>
      <c r="V142" s="27">
        <f>F23a_F23b_Trimestres17_16_15!R151</f>
        <v>42583</v>
      </c>
      <c r="W142" s="27">
        <f>F23a_F23b_Trimestres17_16_15!S151</f>
        <v>42612</v>
      </c>
      <c r="X142" s="55">
        <f>F23a_F23b_Trimestres17_16_15!M151</f>
        <v>50000</v>
      </c>
      <c r="Y142" s="21">
        <f>F23a_F23b_Trimestres17_16_15!AM151</f>
        <v>50000</v>
      </c>
      <c r="Z142" s="24" t="str">
        <f>F23a_F23b_Trimestres17_16_15!BA151</f>
        <v>MI-3121</v>
      </c>
      <c r="AA142" s="141"/>
    </row>
    <row r="143" spans="1:27" ht="45" x14ac:dyDescent="0.25">
      <c r="A143" s="69">
        <v>2016</v>
      </c>
      <c r="B143" s="68" t="s">
        <v>735</v>
      </c>
      <c r="C143" s="10" t="s">
        <v>93</v>
      </c>
      <c r="D143" s="24" t="s">
        <v>257</v>
      </c>
      <c r="E143" s="20" t="s">
        <v>105</v>
      </c>
      <c r="F143" s="20" t="s">
        <v>643</v>
      </c>
      <c r="G143" s="20" t="str">
        <f>F23a_F23b_Trimestres17_16_15!AJ152</f>
        <v>Difución de las Actividades, Programas y Campañas del H. untamiento de Morelia durante el mes de Agosto</v>
      </c>
      <c r="H143" s="20" t="str">
        <f>F23a_F23b_Trimestres17_16_15!N152</f>
        <v>SA/CDS/S/107/2016</v>
      </c>
      <c r="I143" s="20" t="str">
        <f>F23a_F23b_Trimestres17_16_15!O150</f>
        <v>Secretaría de Administración</v>
      </c>
      <c r="J143" s="20" t="s">
        <v>94</v>
      </c>
      <c r="K143" s="20" t="s">
        <v>87</v>
      </c>
      <c r="L143" s="20" t="s">
        <v>96</v>
      </c>
      <c r="M143" s="20" t="s">
        <v>87</v>
      </c>
      <c r="N143" s="20" t="s">
        <v>97</v>
      </c>
      <c r="O143" s="20" t="s">
        <v>88</v>
      </c>
      <c r="P143" s="20" t="s">
        <v>98</v>
      </c>
      <c r="Q143" s="20" t="str">
        <f>F23a_F23b_Trimestres17_16_15!Y152</f>
        <v>Televisión Marmor S.A de C.V</v>
      </c>
      <c r="R143" s="20" t="str">
        <f t="shared" ref="R143:R160" si="9">Q143</f>
        <v>Televisión Marmor S.A de C.V</v>
      </c>
      <c r="S143" s="11" t="str">
        <f>F23a_F23b_Trimestres17_16_15!AG152</f>
        <v>Amplia Cobertura Mediatica en el Municipio</v>
      </c>
      <c r="T143" s="24" t="str">
        <f t="shared" si="8"/>
        <v>Sin Competencia del Municipio</v>
      </c>
      <c r="U143" s="20" t="s">
        <v>99</v>
      </c>
      <c r="V143" s="27">
        <f>F23a_F23b_Trimestres17_16_15!R152</f>
        <v>42583</v>
      </c>
      <c r="W143" s="27">
        <f>F23a_F23b_Trimestres17_16_15!S152</f>
        <v>42613</v>
      </c>
      <c r="X143" s="21">
        <f>F23a_F23b_Trimestres17_16_15!M152</f>
        <v>44800</v>
      </c>
      <c r="Y143" s="21">
        <f>F23a_F23b_Trimestres17_16_15!AM152</f>
        <v>44800</v>
      </c>
      <c r="Z143" s="24">
        <f>F23a_F23b_Trimestres17_16_15!BA152</f>
        <v>538</v>
      </c>
      <c r="AA143" s="141"/>
    </row>
    <row r="144" spans="1:27" ht="45" x14ac:dyDescent="0.25">
      <c r="A144" s="69">
        <v>2016</v>
      </c>
      <c r="B144" s="68" t="s">
        <v>735</v>
      </c>
      <c r="C144" s="10" t="s">
        <v>93</v>
      </c>
      <c r="D144" s="24" t="s">
        <v>257</v>
      </c>
      <c r="E144" s="20" t="s">
        <v>105</v>
      </c>
      <c r="F144" s="20" t="s">
        <v>646</v>
      </c>
      <c r="G144" s="20" t="str">
        <f>F23a_F23b_Trimestres17_16_15!AJ153</f>
        <v>Difución de las Actividades, Programas y Campañas del H. untamiento de Morelia durante el mes de Agosto</v>
      </c>
      <c r="H144" s="20" t="str">
        <f>F23a_F23b_Trimestres17_16_15!N153</f>
        <v>SA/CDS/S/106/2016</v>
      </c>
      <c r="I144" s="20" t="str">
        <f>F23a_F23b_Trimestres17_16_15!O151</f>
        <v>Secretaría de Administración</v>
      </c>
      <c r="J144" s="20" t="s">
        <v>94</v>
      </c>
      <c r="K144" s="20" t="s">
        <v>87</v>
      </c>
      <c r="L144" s="20" t="s">
        <v>96</v>
      </c>
      <c r="M144" s="20" t="s">
        <v>87</v>
      </c>
      <c r="N144" s="20" t="s">
        <v>97</v>
      </c>
      <c r="O144" s="20" t="s">
        <v>88</v>
      </c>
      <c r="P144" s="20" t="s">
        <v>98</v>
      </c>
      <c r="Q144" s="20" t="str">
        <f>F23a_F23b_Trimestres17_16_15!Y153</f>
        <v>Televisión  de Michoacán S.A de C.V</v>
      </c>
      <c r="R144" s="20" t="str">
        <f t="shared" si="9"/>
        <v>Televisión  de Michoacán S.A de C.V</v>
      </c>
      <c r="S144" s="11" t="str">
        <f>F23a_F23b_Trimestres17_16_15!AG153</f>
        <v>Amplia Cobertura Mediatica en el Municipio</v>
      </c>
      <c r="T144" s="24" t="str">
        <f t="shared" si="8"/>
        <v>Sin Competencia del Municipio</v>
      </c>
      <c r="U144" s="20" t="s">
        <v>99</v>
      </c>
      <c r="V144" s="27">
        <f>F23a_F23b_Trimestres17_16_15!R153</f>
        <v>42583</v>
      </c>
      <c r="W144" s="27">
        <f>F23a_F23b_Trimestres17_16_15!S153</f>
        <v>42613</v>
      </c>
      <c r="X144" s="21">
        <f>F23a_F23b_Trimestres17_16_15!M153</f>
        <v>17300</v>
      </c>
      <c r="Y144" s="21">
        <f>F23a_F23b_Trimestres17_16_15!AM153</f>
        <v>17300</v>
      </c>
      <c r="Z144" s="24">
        <f>F23a_F23b_Trimestres17_16_15!BA153</f>
        <v>676</v>
      </c>
      <c r="AA144" s="141"/>
    </row>
    <row r="145" spans="1:27" ht="45" x14ac:dyDescent="0.25">
      <c r="A145" s="69">
        <v>2016</v>
      </c>
      <c r="B145" s="68" t="s">
        <v>735</v>
      </c>
      <c r="C145" s="10" t="s">
        <v>93</v>
      </c>
      <c r="D145" s="24" t="s">
        <v>257</v>
      </c>
      <c r="E145" s="20" t="s">
        <v>139</v>
      </c>
      <c r="F145" s="20" t="s">
        <v>637</v>
      </c>
      <c r="G145" s="20" t="str">
        <f>F23a_F23b_Trimestres17_16_15!AJ154</f>
        <v>Difución de las Actividades, Programas y Campañas del H. Ayuntamiento de Morelia durante el mes de Agosto</v>
      </c>
      <c r="H145" s="20" t="str">
        <f>F23a_F23b_Trimestres17_16_15!N154</f>
        <v>SA/CDS/S/118/2016</v>
      </c>
      <c r="I145" s="20" t="str">
        <f>F23a_F23b_Trimestres17_16_15!O152</f>
        <v>Secretaría de Administración</v>
      </c>
      <c r="J145" s="20" t="s">
        <v>94</v>
      </c>
      <c r="K145" s="20" t="s">
        <v>87</v>
      </c>
      <c r="L145" s="20" t="s">
        <v>96</v>
      </c>
      <c r="M145" s="20" t="s">
        <v>87</v>
      </c>
      <c r="N145" s="20" t="s">
        <v>97</v>
      </c>
      <c r="O145" s="20" t="s">
        <v>88</v>
      </c>
      <c r="P145" s="20" t="s">
        <v>98</v>
      </c>
      <c r="Q145" s="20" t="str">
        <f>F23a_F23b_Trimestres17_16_15!Y154</f>
        <v>Grrupo la Voz del Viento S.A de C.V</v>
      </c>
      <c r="R145" s="20" t="str">
        <f t="shared" si="9"/>
        <v>Grrupo la Voz del Viento S.A de C.V</v>
      </c>
      <c r="S145" s="11" t="str">
        <f>F23a_F23b_Trimestres17_16_15!AG154</f>
        <v>Amplia Cobertura Mediatica en el Municipio</v>
      </c>
      <c r="T145" s="24" t="str">
        <f t="shared" si="8"/>
        <v>Sin Competencia del Municipio</v>
      </c>
      <c r="U145" s="20" t="s">
        <v>99</v>
      </c>
      <c r="V145" s="27">
        <f>F23a_F23b_Trimestres17_16_15!R154</f>
        <v>42583</v>
      </c>
      <c r="W145" s="27">
        <f>F23a_F23b_Trimestres17_16_15!S154</f>
        <v>42612</v>
      </c>
      <c r="X145" s="21">
        <f>F23a_F23b_Trimestres17_16_15!M154</f>
        <v>75000</v>
      </c>
      <c r="Y145" s="21">
        <f>F23a_F23b_Trimestres17_16_15!AM154</f>
        <v>75000</v>
      </c>
      <c r="Z145" s="24">
        <f>F23a_F23b_Trimestres17_16_15!BA154</f>
        <v>25</v>
      </c>
      <c r="AA145" s="141"/>
    </row>
    <row r="146" spans="1:27" ht="45" x14ac:dyDescent="0.25">
      <c r="A146" s="69">
        <v>2016</v>
      </c>
      <c r="B146" s="68" t="s">
        <v>735</v>
      </c>
      <c r="C146" s="10" t="s">
        <v>93</v>
      </c>
      <c r="D146" s="24" t="s">
        <v>257</v>
      </c>
      <c r="E146" s="20" t="s">
        <v>139</v>
      </c>
      <c r="F146" s="20" t="s">
        <v>652</v>
      </c>
      <c r="G146" s="20" t="str">
        <f>F23a_F23b_Trimestres17_16_15!AJ155</f>
        <v>Difución de las Actividades, Programas y Campañas del H. Ayuntamiento de Morelia durante el mes de Agosto</v>
      </c>
      <c r="H146" s="20" t="str">
        <f>F23a_F23b_Trimestres17_16_15!N155</f>
        <v>SA/CDS/S/104/2016</v>
      </c>
      <c r="I146" s="20" t="str">
        <f>F23a_F23b_Trimestres17_16_15!O153</f>
        <v>Secretaría de Administración</v>
      </c>
      <c r="J146" s="20" t="s">
        <v>94</v>
      </c>
      <c r="K146" s="20" t="s">
        <v>87</v>
      </c>
      <c r="L146" s="20" t="s">
        <v>96</v>
      </c>
      <c r="M146" s="20" t="s">
        <v>87</v>
      </c>
      <c r="N146" s="20" t="s">
        <v>97</v>
      </c>
      <c r="O146" s="20" t="s">
        <v>88</v>
      </c>
      <c r="P146" s="20" t="s">
        <v>98</v>
      </c>
      <c r="Q146" s="20" t="str">
        <f>F23a_F23b_Trimestres17_16_15!Y155</f>
        <v>Grupo Radiocomunicaciones de Morelia S.A de C.V</v>
      </c>
      <c r="R146" s="20" t="str">
        <f t="shared" si="9"/>
        <v>Grupo Radiocomunicaciones de Morelia S.A de C.V</v>
      </c>
      <c r="S146" s="11" t="str">
        <f>F23a_F23b_Trimestres17_16_15!AG155</f>
        <v>Amplia Cobertura Mediatica en el Municipio</v>
      </c>
      <c r="T146" s="24" t="str">
        <f t="shared" si="8"/>
        <v>Sin Competencia del Municipio</v>
      </c>
      <c r="U146" s="20" t="s">
        <v>99</v>
      </c>
      <c r="V146" s="27">
        <f>F23a_F23b_Trimestres17_16_15!R155</f>
        <v>42583</v>
      </c>
      <c r="W146" s="27">
        <f>F23a_F23b_Trimestres17_16_15!S155</f>
        <v>42612</v>
      </c>
      <c r="X146" s="21">
        <f>F23a_F23b_Trimestres17_16_15!M155</f>
        <v>29997</v>
      </c>
      <c r="Y146" s="21">
        <f>F23a_F23b_Trimestres17_16_15!AM155</f>
        <v>29997</v>
      </c>
      <c r="Z146" s="24" t="str">
        <f>F23a_F23b_Trimestres17_16_15!BA155</f>
        <v>B 42</v>
      </c>
      <c r="AA146" s="141"/>
    </row>
    <row r="147" spans="1:27" ht="45" x14ac:dyDescent="0.25">
      <c r="A147" s="69">
        <v>2016</v>
      </c>
      <c r="B147" s="68" t="s">
        <v>735</v>
      </c>
      <c r="C147" s="10" t="s">
        <v>93</v>
      </c>
      <c r="D147" s="24" t="s">
        <v>257</v>
      </c>
      <c r="E147" s="20" t="s">
        <v>105</v>
      </c>
      <c r="F147" s="20" t="s">
        <v>643</v>
      </c>
      <c r="G147" s="20" t="str">
        <f>F23a_F23b_Trimestres17_16_15!AJ156</f>
        <v>Difución de las Actividades, Programas y Campañas del H. Ayuntamiento de Morelia durante el mes de Agosto</v>
      </c>
      <c r="H147" s="20" t="str">
        <f>F23a_F23b_Trimestres17_16_15!N156</f>
        <v>SA/CDS/S/109/2016</v>
      </c>
      <c r="I147" s="20" t="str">
        <f>F23a_F23b_Trimestres17_16_15!O154</f>
        <v>Secretaría de Administración</v>
      </c>
      <c r="J147" s="20" t="s">
        <v>94</v>
      </c>
      <c r="K147" s="20" t="s">
        <v>87</v>
      </c>
      <c r="L147" s="20" t="s">
        <v>96</v>
      </c>
      <c r="M147" s="20" t="s">
        <v>87</v>
      </c>
      <c r="N147" s="20" t="s">
        <v>97</v>
      </c>
      <c r="O147" s="20" t="s">
        <v>88</v>
      </c>
      <c r="P147" s="20" t="s">
        <v>98</v>
      </c>
      <c r="Q147" s="20" t="str">
        <f>F23a_F23b_Trimestres17_16_15!Y156</f>
        <v>Media TV Comunicaciones Michacán S.A de C.V</v>
      </c>
      <c r="R147" s="20" t="str">
        <f t="shared" si="9"/>
        <v>Media TV Comunicaciones Michacán S.A de C.V</v>
      </c>
      <c r="S147" s="11" t="str">
        <f>F23a_F23b_Trimestres17_16_15!AG156</f>
        <v>Amplia Cobertura Mediatica en el Municipio</v>
      </c>
      <c r="T147" s="24" t="str">
        <f t="shared" si="8"/>
        <v>Sin Competencia del Municipio</v>
      </c>
      <c r="U147" s="20" t="s">
        <v>99</v>
      </c>
      <c r="V147" s="27">
        <f>F23a_F23b_Trimestres17_16_15!R156</f>
        <v>42583</v>
      </c>
      <c r="W147" s="27">
        <f>F23a_F23b_Trimestres17_16_15!S156</f>
        <v>42613</v>
      </c>
      <c r="X147" s="21">
        <f>F23a_F23b_Trimestres17_16_15!M156</f>
        <v>70000</v>
      </c>
      <c r="Y147" s="21">
        <f>F23a_F23b_Trimestres17_16_15!AM156</f>
        <v>70000</v>
      </c>
      <c r="Z147" s="24">
        <f>F23a_F23b_Trimestres17_16_15!BA156</f>
        <v>75</v>
      </c>
      <c r="AA147" s="141"/>
    </row>
    <row r="148" spans="1:27" ht="45" x14ac:dyDescent="0.25">
      <c r="A148" s="69">
        <v>2016</v>
      </c>
      <c r="B148" s="68" t="s">
        <v>735</v>
      </c>
      <c r="C148" s="10" t="s">
        <v>93</v>
      </c>
      <c r="D148" s="24" t="s">
        <v>257</v>
      </c>
      <c r="E148" s="20" t="s">
        <v>658</v>
      </c>
      <c r="F148" s="20" t="s">
        <v>659</v>
      </c>
      <c r="G148" s="20" t="str">
        <f>F23a_F23b_Trimestres17_16_15!AJ157</f>
        <v>Difución de las Actividades, Programas y Campañas del H. Ayuntamiento de Morelia durante el mes de Agosto</v>
      </c>
      <c r="H148" s="20" t="str">
        <f>F23a_F23b_Trimestres17_16_15!N157</f>
        <v>SA/CDS/S/114/2016</v>
      </c>
      <c r="I148" s="20" t="str">
        <f>F23a_F23b_Trimestres17_16_15!O155</f>
        <v>Secretaría de Administración</v>
      </c>
      <c r="J148" s="20" t="s">
        <v>94</v>
      </c>
      <c r="K148" s="20" t="s">
        <v>87</v>
      </c>
      <c r="L148" s="20" t="s">
        <v>96</v>
      </c>
      <c r="M148" s="20" t="s">
        <v>87</v>
      </c>
      <c r="N148" s="20" t="s">
        <v>97</v>
      </c>
      <c r="O148" s="20" t="s">
        <v>88</v>
      </c>
      <c r="P148" s="20" t="s">
        <v>98</v>
      </c>
      <c r="Q148" s="20" t="str">
        <f>F23a_F23b_Trimestres17_16_15!Y157</f>
        <v>Servicios y Asesoria Publicitaria Siglo XXI S.A de C.V</v>
      </c>
      <c r="R148" s="20" t="str">
        <f t="shared" si="9"/>
        <v>Servicios y Asesoria Publicitaria Siglo XXI S.A de C.V</v>
      </c>
      <c r="S148" s="11" t="str">
        <f>F23a_F23b_Trimestres17_16_15!AG157</f>
        <v>Amplia Cobertura Mediatica en el Municipio</v>
      </c>
      <c r="T148" s="24" t="str">
        <f t="shared" si="8"/>
        <v>Sin Competencia del Municipio</v>
      </c>
      <c r="U148" s="20" t="s">
        <v>99</v>
      </c>
      <c r="V148" s="27">
        <f>F23a_F23b_Trimestres17_16_15!R157</f>
        <v>42583</v>
      </c>
      <c r="W148" s="27">
        <f>F23a_F23b_Trimestres17_16_15!S157</f>
        <v>42613</v>
      </c>
      <c r="X148" s="21">
        <f>F23a_F23b_Trimestres17_16_15!M157</f>
        <v>50000</v>
      </c>
      <c r="Y148" s="21">
        <f>F23a_F23b_Trimestres17_16_15!AM157</f>
        <v>50000</v>
      </c>
      <c r="Z148" s="24">
        <f>F23a_F23b_Trimestres17_16_15!BA157</f>
        <v>82</v>
      </c>
      <c r="AA148" s="141"/>
    </row>
    <row r="149" spans="1:27" ht="45" x14ac:dyDescent="0.25">
      <c r="A149" s="69">
        <v>2016</v>
      </c>
      <c r="B149" s="68" t="s">
        <v>735</v>
      </c>
      <c r="C149" s="10" t="s">
        <v>93</v>
      </c>
      <c r="D149" s="24" t="s">
        <v>257</v>
      </c>
      <c r="E149" s="20" t="s">
        <v>139</v>
      </c>
      <c r="F149" s="20" t="s">
        <v>652</v>
      </c>
      <c r="G149" s="20" t="str">
        <f>F23a_F23b_Trimestres17_16_15!AJ158</f>
        <v>Difución de las Actividades, Programas y Campañas del H. Ayuntamiento de Morelia durante el mes de Agosto</v>
      </c>
      <c r="H149" s="20" t="str">
        <f>F23a_F23b_Trimestres17_16_15!N158</f>
        <v>SA/CDS/S/101/2016</v>
      </c>
      <c r="I149" s="20" t="str">
        <f>F23a_F23b_Trimestres17_16_15!O156</f>
        <v>Secretaría de Administración</v>
      </c>
      <c r="J149" s="20" t="s">
        <v>94</v>
      </c>
      <c r="K149" s="20" t="s">
        <v>87</v>
      </c>
      <c r="L149" s="20" t="s">
        <v>96</v>
      </c>
      <c r="M149" s="20" t="s">
        <v>87</v>
      </c>
      <c r="N149" s="20" t="s">
        <v>97</v>
      </c>
      <c r="O149" s="20" t="s">
        <v>88</v>
      </c>
      <c r="P149" s="20" t="s">
        <v>98</v>
      </c>
      <c r="Q149" s="20" t="str">
        <f>F23a_F23b_Trimestres17_16_15!Y158</f>
        <v>XEXL S.A de C.V</v>
      </c>
      <c r="R149" s="20" t="str">
        <f t="shared" si="9"/>
        <v>XEXL S.A de C.V</v>
      </c>
      <c r="S149" s="11" t="str">
        <f>F23a_F23b_Trimestres17_16_15!AG158</f>
        <v>Amplia Cobertura Mediatica en el Municipio</v>
      </c>
      <c r="T149" s="24" t="str">
        <f t="shared" si="8"/>
        <v>Sin Competencia del Municipio</v>
      </c>
      <c r="U149" s="20" t="s">
        <v>99</v>
      </c>
      <c r="V149" s="27">
        <f>F23a_F23b_Trimestres17_16_15!R158</f>
        <v>42583</v>
      </c>
      <c r="W149" s="27">
        <f>F23a_F23b_Trimestres17_16_15!S158</f>
        <v>42612</v>
      </c>
      <c r="X149" s="21">
        <f>F23a_F23b_Trimestres17_16_15!M158</f>
        <v>25000</v>
      </c>
      <c r="Y149" s="21">
        <f>F23a_F23b_Trimestres17_16_15!AM158</f>
        <v>25000</v>
      </c>
      <c r="Z149" s="24">
        <f>F23a_F23b_Trimestres17_16_15!BA158</f>
        <v>2441</v>
      </c>
      <c r="AA149" s="141"/>
    </row>
    <row r="150" spans="1:27" ht="45" x14ac:dyDescent="0.25">
      <c r="A150" s="69">
        <v>2016</v>
      </c>
      <c r="B150" s="68" t="s">
        <v>735</v>
      </c>
      <c r="C150" s="10" t="s">
        <v>93</v>
      </c>
      <c r="D150" s="24" t="s">
        <v>257</v>
      </c>
      <c r="E150" s="20" t="s">
        <v>139</v>
      </c>
      <c r="F150" s="20" t="s">
        <v>652</v>
      </c>
      <c r="G150" s="20" t="str">
        <f>F23a_F23b_Trimestres17_16_15!AJ159</f>
        <v>Difución de las Actividades, Programas y Campañas del H. Ayuntamiento de Morelia durante el mes de Agosto</v>
      </c>
      <c r="H150" s="20" t="str">
        <f>F23a_F23b_Trimestres17_16_15!N159</f>
        <v>SA/CDS/S/102/2016</v>
      </c>
      <c r="I150" s="20" t="str">
        <f>F23a_F23b_Trimestres17_16_15!O157</f>
        <v>Secretaría de Administración</v>
      </c>
      <c r="J150" s="20" t="s">
        <v>94</v>
      </c>
      <c r="K150" s="20" t="s">
        <v>87</v>
      </c>
      <c r="L150" s="20" t="s">
        <v>96</v>
      </c>
      <c r="M150" s="20" t="s">
        <v>87</v>
      </c>
      <c r="N150" s="20" t="s">
        <v>97</v>
      </c>
      <c r="O150" s="20" t="s">
        <v>88</v>
      </c>
      <c r="P150" s="20" t="s">
        <v>98</v>
      </c>
      <c r="Q150" s="20" t="str">
        <f>F23a_F23b_Trimestres17_16_15!Y159</f>
        <v>Corporación Morelia Multimedia S.A de C.V</v>
      </c>
      <c r="R150" s="20" t="str">
        <f t="shared" si="9"/>
        <v>Corporación Morelia Multimedia S.A de C.V</v>
      </c>
      <c r="S150" s="11" t="str">
        <f>F23a_F23b_Trimestres17_16_15!AG159</f>
        <v>Amplia Cobertura Mediatica en el Municipio</v>
      </c>
      <c r="T150" s="24" t="str">
        <f t="shared" si="8"/>
        <v>Sin Competencia del Municipio</v>
      </c>
      <c r="U150" s="20" t="s">
        <v>99</v>
      </c>
      <c r="V150" s="27">
        <f>F23a_F23b_Trimestres17_16_15!R159</f>
        <v>42583</v>
      </c>
      <c r="W150" s="27">
        <f>F23a_F23b_Trimestres17_16_15!S159</f>
        <v>42612</v>
      </c>
      <c r="X150" s="21">
        <f>F23a_F23b_Trimestres17_16_15!M159</f>
        <v>30000</v>
      </c>
      <c r="Y150" s="21">
        <f>F23a_F23b_Trimestres17_16_15!AM159</f>
        <v>30000</v>
      </c>
      <c r="Z150" s="24" t="str">
        <f>F23a_F23b_Trimestres17_16_15!BA159</f>
        <v>2435 MOR</v>
      </c>
      <c r="AA150" s="141"/>
    </row>
    <row r="151" spans="1:27" ht="45" x14ac:dyDescent="0.25">
      <c r="A151" s="69">
        <v>2016</v>
      </c>
      <c r="B151" s="68" t="s">
        <v>735</v>
      </c>
      <c r="C151" s="10" t="s">
        <v>93</v>
      </c>
      <c r="D151" s="24" t="s">
        <v>257</v>
      </c>
      <c r="E151" s="20" t="s">
        <v>139</v>
      </c>
      <c r="F151" s="20" t="s">
        <v>652</v>
      </c>
      <c r="G151" s="20" t="str">
        <f>F23a_F23b_Trimestres17_16_15!AJ160</f>
        <v>Difución de las Actividades, Programas y Campañas del H. Ayuntamiento de Morelia durante el mes de Agosto</v>
      </c>
      <c r="H151" s="20" t="str">
        <f>F23a_F23b_Trimestres17_16_15!N160</f>
        <v>SA/CDS/S/112/2016</v>
      </c>
      <c r="I151" s="20" t="str">
        <f>F23a_F23b_Trimestres17_16_15!O158</f>
        <v>Secretaría de Administración</v>
      </c>
      <c r="J151" s="20" t="s">
        <v>94</v>
      </c>
      <c r="K151" s="20" t="s">
        <v>87</v>
      </c>
      <c r="L151" s="20" t="s">
        <v>96</v>
      </c>
      <c r="M151" s="20" t="s">
        <v>87</v>
      </c>
      <c r="N151" s="20" t="s">
        <v>97</v>
      </c>
      <c r="O151" s="20" t="s">
        <v>88</v>
      </c>
      <c r="P151" s="20" t="s">
        <v>98</v>
      </c>
      <c r="Q151" s="20" t="str">
        <f>F23a_F23b_Trimestres17_16_15!Y160</f>
        <v>No</v>
      </c>
      <c r="R151" s="20" t="str">
        <f t="shared" si="9"/>
        <v>No</v>
      </c>
      <c r="S151" s="11" t="str">
        <f>F23a_F23b_Trimestres17_16_15!AG160</f>
        <v>Amplia Cobertura Mediatica en el Municipio</v>
      </c>
      <c r="T151" s="24" t="str">
        <f t="shared" si="8"/>
        <v>Sin Competencia del Municipio</v>
      </c>
      <c r="U151" s="20" t="s">
        <v>99</v>
      </c>
      <c r="V151" s="27">
        <f>F23a_F23b_Trimestres17_16_15!R160</f>
        <v>42583</v>
      </c>
      <c r="W151" s="27">
        <f>F23a_F23b_Trimestres17_16_15!S160</f>
        <v>42613</v>
      </c>
      <c r="X151" s="21">
        <f>F23a_F23b_Trimestres17_16_15!M160</f>
        <v>17319.96</v>
      </c>
      <c r="Y151" s="21">
        <f>F23a_F23b_Trimestres17_16_15!AM160</f>
        <v>17319.96</v>
      </c>
      <c r="Z151" s="24">
        <f>F23a_F23b_Trimestres17_16_15!BA160</f>
        <v>112</v>
      </c>
      <c r="AA151" s="141"/>
    </row>
    <row r="152" spans="1:27" ht="45" x14ac:dyDescent="0.25">
      <c r="A152" s="69">
        <v>2016</v>
      </c>
      <c r="B152" s="68" t="s">
        <v>735</v>
      </c>
      <c r="C152" s="10" t="s">
        <v>93</v>
      </c>
      <c r="D152" s="24" t="s">
        <v>257</v>
      </c>
      <c r="E152" s="20" t="s">
        <v>139</v>
      </c>
      <c r="F152" s="20" t="s">
        <v>637</v>
      </c>
      <c r="G152" s="20" t="str">
        <f>F23a_F23b_Trimestres17_16_15!AJ161</f>
        <v>Difución de las Actividades, Programas y Campañas del H. Ayuntamiento de Morelia durante el mes de Agosto</v>
      </c>
      <c r="H152" s="20" t="str">
        <f>F23a_F23b_Trimestres17_16_15!N161</f>
        <v>SA/CDS/S/113/2016</v>
      </c>
      <c r="I152" s="20" t="str">
        <f>F23a_F23b_Trimestres17_16_15!O159</f>
        <v>Secretaría de Administración</v>
      </c>
      <c r="J152" s="20" t="s">
        <v>94</v>
      </c>
      <c r="K152" s="20" t="s">
        <v>87</v>
      </c>
      <c r="L152" s="20" t="s">
        <v>96</v>
      </c>
      <c r="M152" s="20" t="s">
        <v>87</v>
      </c>
      <c r="N152" s="20" t="s">
        <v>97</v>
      </c>
      <c r="O152" s="20" t="s">
        <v>88</v>
      </c>
      <c r="P152" s="20" t="s">
        <v>98</v>
      </c>
      <c r="Q152" s="20" t="str">
        <f>F23a_F23b_Trimestres17_16_15!Y161</f>
        <v>Centro de Medios de Michoacán S.A de C.V</v>
      </c>
      <c r="R152" s="20" t="str">
        <f t="shared" si="9"/>
        <v>Centro de Medios de Michoacán S.A de C.V</v>
      </c>
      <c r="S152" s="11" t="str">
        <f>F23a_F23b_Trimestres17_16_15!AG161</f>
        <v>Amplia Cobertura Mediatica en el Municipio</v>
      </c>
      <c r="T152" s="24" t="str">
        <f t="shared" si="8"/>
        <v>Sin Competencia del Municipio</v>
      </c>
      <c r="U152" s="20" t="s">
        <v>99</v>
      </c>
      <c r="V152" s="27">
        <f>F23a_F23b_Trimestres17_16_15!R161</f>
        <v>42583</v>
      </c>
      <c r="W152" s="27">
        <f>F23a_F23b_Trimestres17_16_15!S161</f>
        <v>42612</v>
      </c>
      <c r="X152" s="21">
        <f>F23a_F23b_Trimestres17_16_15!M161</f>
        <v>100000</v>
      </c>
      <c r="Y152" s="21">
        <f>F23a_F23b_Trimestres17_16_15!AM161</f>
        <v>100000</v>
      </c>
      <c r="Z152" s="24" t="str">
        <f>F23a_F23b_Trimestres17_16_15!BA161</f>
        <v>A-9613</v>
      </c>
      <c r="AA152" s="141"/>
    </row>
    <row r="153" spans="1:27" ht="45" x14ac:dyDescent="0.25">
      <c r="A153" s="69">
        <v>2016</v>
      </c>
      <c r="B153" s="68" t="s">
        <v>735</v>
      </c>
      <c r="C153" s="10" t="s">
        <v>93</v>
      </c>
      <c r="D153" s="24" t="s">
        <v>257</v>
      </c>
      <c r="E153" s="20" t="s">
        <v>139</v>
      </c>
      <c r="F153" s="20" t="s">
        <v>674</v>
      </c>
      <c r="G153" s="20" t="str">
        <f>F23a_F23b_Trimestres17_16_15!AJ162</f>
        <v>Difución de las Actividades, Programas y Campañas del H. Ayuntamiento de Morelia durante el mes de Agosto</v>
      </c>
      <c r="H153" s="20" t="str">
        <f>F23a_F23b_Trimestres17_16_15!N162</f>
        <v>SA/CDS/S/117/2016</v>
      </c>
      <c r="I153" s="20" t="str">
        <f>F23a_F23b_Trimestres17_16_15!O160</f>
        <v>Secretaría de Administración</v>
      </c>
      <c r="J153" s="20" t="s">
        <v>94</v>
      </c>
      <c r="K153" s="20" t="s">
        <v>87</v>
      </c>
      <c r="L153" s="20" t="s">
        <v>96</v>
      </c>
      <c r="M153" s="20" t="s">
        <v>87</v>
      </c>
      <c r="N153" s="20" t="s">
        <v>97</v>
      </c>
      <c r="O153" s="20" t="s">
        <v>88</v>
      </c>
      <c r="P153" s="20" t="s">
        <v>98</v>
      </c>
      <c r="Q153" s="20" t="str">
        <f>F23a_F23b_Trimestres17_16_15!Y162</f>
        <v>Grupo Radiodifusoras Capital S.A de C.V</v>
      </c>
      <c r="R153" s="20" t="str">
        <f t="shared" si="9"/>
        <v>Grupo Radiodifusoras Capital S.A de C.V</v>
      </c>
      <c r="S153" s="11" t="str">
        <f>F23a_F23b_Trimestres17_16_15!AG162</f>
        <v>Amplia Cobertura Mediatica en el Municipio</v>
      </c>
      <c r="T153" s="24" t="str">
        <f t="shared" si="8"/>
        <v>Sin Competencia del Municipio</v>
      </c>
      <c r="U153" s="20" t="s">
        <v>99</v>
      </c>
      <c r="V153" s="27">
        <f>F23a_F23b_Trimestres17_16_15!R162</f>
        <v>42583</v>
      </c>
      <c r="W153" s="27">
        <f>F23a_F23b_Trimestres17_16_15!S162</f>
        <v>42613</v>
      </c>
      <c r="X153" s="21">
        <f>F23a_F23b_Trimestres17_16_15!M162</f>
        <v>37800</v>
      </c>
      <c r="Y153" s="21">
        <f>F23a_F23b_Trimestres17_16_15!AM162</f>
        <v>37800</v>
      </c>
      <c r="Z153" s="24" t="str">
        <f>F23a_F23b_Trimestres17_16_15!BA162</f>
        <v>MR 145</v>
      </c>
      <c r="AA153" s="141"/>
    </row>
    <row r="154" spans="1:27" ht="45" x14ac:dyDescent="0.25">
      <c r="A154" s="69">
        <v>2016</v>
      </c>
      <c r="B154" s="68" t="s">
        <v>735</v>
      </c>
      <c r="C154" s="10" t="s">
        <v>93</v>
      </c>
      <c r="D154" s="24" t="s">
        <v>257</v>
      </c>
      <c r="E154" s="20" t="s">
        <v>105</v>
      </c>
      <c r="F154" s="20" t="s">
        <v>643</v>
      </c>
      <c r="G154" s="20" t="str">
        <f>F23a_F23b_Trimestres17_16_15!AJ163</f>
        <v>Difución de las Actividades, Programas y Campañas del H. Ayuntamiento de Morelia durante el mes de Agosto</v>
      </c>
      <c r="H154" s="20" t="str">
        <f>F23a_F23b_Trimestres17_16_15!N163</f>
        <v>SA/CDS/S/115/2016</v>
      </c>
      <c r="I154" s="20" t="str">
        <f>F23a_F23b_Trimestres17_16_15!O161</f>
        <v>Secretaría de Administración</v>
      </c>
      <c r="J154" s="20" t="s">
        <v>94</v>
      </c>
      <c r="K154" s="20" t="s">
        <v>87</v>
      </c>
      <c r="L154" s="20" t="s">
        <v>96</v>
      </c>
      <c r="M154" s="20" t="s">
        <v>87</v>
      </c>
      <c r="N154" s="20" t="s">
        <v>97</v>
      </c>
      <c r="O154" s="20" t="s">
        <v>88</v>
      </c>
      <c r="P154" s="20" t="s">
        <v>98</v>
      </c>
      <c r="Q154" s="20" t="str">
        <f>F23a_F23b_Trimestres17_16_15!Y163</f>
        <v>T.V. Azteca S.A.B de C.V.</v>
      </c>
      <c r="R154" s="20" t="str">
        <f t="shared" si="9"/>
        <v>T.V. Azteca S.A.B de C.V.</v>
      </c>
      <c r="S154" s="11" t="str">
        <f>F23a_F23b_Trimestres17_16_15!AG163</f>
        <v>Amplia Cobertura Mediatica en el Municipio</v>
      </c>
      <c r="T154" s="24" t="str">
        <f t="shared" si="8"/>
        <v>Sin Competencia del Municipio</v>
      </c>
      <c r="U154" s="20" t="s">
        <v>99</v>
      </c>
      <c r="V154" s="27">
        <f>F23a_F23b_Trimestres17_16_15!R163</f>
        <v>42583</v>
      </c>
      <c r="W154" s="27">
        <f>F23a_F23b_Trimestres17_16_15!S163</f>
        <v>42612</v>
      </c>
      <c r="X154" s="21">
        <f>F23a_F23b_Trimestres17_16_15!M163</f>
        <v>93000</v>
      </c>
      <c r="Y154" s="21">
        <f>F23a_F23b_Trimestres17_16_15!AM163</f>
        <v>93000</v>
      </c>
      <c r="Z154" s="24" t="str">
        <f>F23a_F23b_Trimestres17_16_15!BA163</f>
        <v>EW 2773</v>
      </c>
      <c r="AA154" s="141"/>
    </row>
    <row r="155" spans="1:27" ht="45" x14ac:dyDescent="0.25">
      <c r="A155" s="69">
        <v>2016</v>
      </c>
      <c r="B155" s="68" t="s">
        <v>735</v>
      </c>
      <c r="C155" s="10" t="s">
        <v>93</v>
      </c>
      <c r="D155" s="24" t="s">
        <v>257</v>
      </c>
      <c r="E155" s="20" t="s">
        <v>139</v>
      </c>
      <c r="F155" s="20" t="s">
        <v>652</v>
      </c>
      <c r="G155" s="20" t="str">
        <f>F23a_F23b_Trimestres17_16_15!AJ164</f>
        <v>Difución de las Actividades, Programas y Campañas del H. Ayuntamiento de Morelia durante el mes de Agosto</v>
      </c>
      <c r="H155" s="20" t="str">
        <f>F23a_F23b_Trimestres17_16_15!N164</f>
        <v>SA/CDS/S/116/2016</v>
      </c>
      <c r="I155" s="20" t="str">
        <f>F23a_F23b_Trimestres17_16_15!O162</f>
        <v>Secretaría de Administración</v>
      </c>
      <c r="J155" s="20" t="s">
        <v>94</v>
      </c>
      <c r="K155" s="20" t="s">
        <v>87</v>
      </c>
      <c r="L155" s="20" t="s">
        <v>96</v>
      </c>
      <c r="M155" s="20" t="s">
        <v>87</v>
      </c>
      <c r="N155" s="20" t="s">
        <v>97</v>
      </c>
      <c r="O155" s="20" t="s">
        <v>88</v>
      </c>
      <c r="P155" s="20" t="s">
        <v>98</v>
      </c>
      <c r="Q155" s="20" t="str">
        <f>F23a_F23b_Trimestres17_16_15!Y164</f>
        <v>Universidad Michoacana de San Nicolás de Hidalgo</v>
      </c>
      <c r="R155" s="20" t="str">
        <f t="shared" si="9"/>
        <v>Universidad Michoacana de San Nicolás de Hidalgo</v>
      </c>
      <c r="S155" s="11" t="str">
        <f>F23a_F23b_Trimestres17_16_15!AG164</f>
        <v>Amplia Cobertura Mediatica en el Municipio</v>
      </c>
      <c r="T155" s="24" t="str">
        <f t="shared" si="8"/>
        <v>Sin Competencia del Municipio</v>
      </c>
      <c r="U155" s="20" t="s">
        <v>99</v>
      </c>
      <c r="V155" s="27">
        <f>F23a_F23b_Trimestres17_16_15!R164</f>
        <v>42583</v>
      </c>
      <c r="W155" s="27">
        <f>F23a_F23b_Trimestres17_16_15!S164</f>
        <v>42613</v>
      </c>
      <c r="X155" s="21">
        <f>F23a_F23b_Trimestres17_16_15!M164</f>
        <v>25000</v>
      </c>
      <c r="Y155" s="21">
        <f>F23a_F23b_Trimestres17_16_15!AM164</f>
        <v>25000</v>
      </c>
      <c r="Z155" s="24" t="str">
        <f>F23a_F23b_Trimestres17_16_15!BA164</f>
        <v>A 7033</v>
      </c>
      <c r="AA155" s="141"/>
    </row>
    <row r="156" spans="1:27" ht="45" x14ac:dyDescent="0.25">
      <c r="A156" s="69">
        <v>2016</v>
      </c>
      <c r="B156" s="68" t="s">
        <v>735</v>
      </c>
      <c r="C156" s="10" t="s">
        <v>93</v>
      </c>
      <c r="D156" s="24" t="s">
        <v>257</v>
      </c>
      <c r="E156" s="20" t="s">
        <v>139</v>
      </c>
      <c r="F156" s="20" t="s">
        <v>685</v>
      </c>
      <c r="G156" s="20" t="str">
        <f>F23a_F23b_Trimestres17_16_15!AJ165</f>
        <v>Difución de las Actividades, Programas y Campañas del H. Ayuntamiento de Morelia durante el mes de Agosto</v>
      </c>
      <c r="H156" s="20" t="str">
        <f>F23a_F23b_Trimestres17_16_15!N165</f>
        <v>SA/CDS/S/110/2016</v>
      </c>
      <c r="I156" s="20" t="str">
        <f>F23a_F23b_Trimestres17_16_15!O163</f>
        <v>Secretaría de Administración</v>
      </c>
      <c r="J156" s="20" t="s">
        <v>94</v>
      </c>
      <c r="K156" s="20" t="s">
        <v>87</v>
      </c>
      <c r="L156" s="20" t="s">
        <v>96</v>
      </c>
      <c r="M156" s="20" t="s">
        <v>87</v>
      </c>
      <c r="N156" s="20" t="s">
        <v>97</v>
      </c>
      <c r="O156" s="20" t="s">
        <v>88</v>
      </c>
      <c r="P156" s="20" t="s">
        <v>98</v>
      </c>
      <c r="Q156" s="20" t="str">
        <f>F23a_F23b_Trimestres17_16_15!Y165</f>
        <v>Radio Trenu S.A de C.V</v>
      </c>
      <c r="R156" s="20" t="str">
        <f t="shared" si="9"/>
        <v>Radio Trenu S.A de C.V</v>
      </c>
      <c r="S156" s="11" t="str">
        <f>F23a_F23b_Trimestres17_16_15!AG165</f>
        <v>Amplia Cobertura Mediatica en el Municipio</v>
      </c>
      <c r="T156" s="24" t="str">
        <f t="shared" si="8"/>
        <v>Sin Competencia del Municipio</v>
      </c>
      <c r="U156" s="20" t="s">
        <v>99</v>
      </c>
      <c r="V156" s="27">
        <f>F23a_F23b_Trimestres17_16_15!R165</f>
        <v>42583</v>
      </c>
      <c r="W156" s="27">
        <f>F23a_F23b_Trimestres17_16_15!S165</f>
        <v>42612</v>
      </c>
      <c r="X156" s="21">
        <f>F23a_F23b_Trimestres17_16_15!M165</f>
        <v>116000</v>
      </c>
      <c r="Y156" s="21">
        <f>F23a_F23b_Trimestres17_16_15!AM165</f>
        <v>116000</v>
      </c>
      <c r="Z156" s="24" t="str">
        <f>F23a_F23b_Trimestres17_16_15!BA165</f>
        <v>A 1207</v>
      </c>
      <c r="AA156" s="141"/>
    </row>
    <row r="157" spans="1:27" ht="45" x14ac:dyDescent="0.25">
      <c r="A157" s="69">
        <v>2016</v>
      </c>
      <c r="B157" s="68" t="s">
        <v>735</v>
      </c>
      <c r="C157" s="10" t="s">
        <v>93</v>
      </c>
      <c r="D157" s="24" t="s">
        <v>257</v>
      </c>
      <c r="E157" s="20" t="s">
        <v>139</v>
      </c>
      <c r="F157" s="20" t="s">
        <v>652</v>
      </c>
      <c r="G157" s="20" t="str">
        <f>F23a_F23b_Trimestres17_16_15!AJ166</f>
        <v>Difución de las Actividades, Programas y Campañas del H. Ayuntamiento de Morelia durante el mes de Agosto</v>
      </c>
      <c r="H157" s="20" t="str">
        <f>F23a_F23b_Trimestres17_16_15!N166</f>
        <v>SA/CDS/S/120/2016</v>
      </c>
      <c r="I157" s="20" t="str">
        <f>F23a_F23b_Trimestres17_16_15!O164</f>
        <v>Secretaría de Administración</v>
      </c>
      <c r="J157" s="20" t="s">
        <v>94</v>
      </c>
      <c r="K157" s="20" t="s">
        <v>87</v>
      </c>
      <c r="L157" s="20" t="s">
        <v>96</v>
      </c>
      <c r="M157" s="20" t="s">
        <v>87</v>
      </c>
      <c r="N157" s="20" t="s">
        <v>97</v>
      </c>
      <c r="O157" s="20" t="s">
        <v>88</v>
      </c>
      <c r="P157" s="20" t="s">
        <v>98</v>
      </c>
      <c r="Q157" s="20" t="str">
        <f>F23a_F23b_Trimestres17_16_15!Y166</f>
        <v>Grupo Acir S.A de C.V</v>
      </c>
      <c r="R157" s="20" t="str">
        <f t="shared" si="9"/>
        <v>Grupo Acir S.A de C.V</v>
      </c>
      <c r="S157" s="11" t="str">
        <f>F23a_F23b_Trimestres17_16_15!AG166</f>
        <v>Amplia Cobertura Mediatica en el Municipio</v>
      </c>
      <c r="T157" s="24" t="str">
        <f t="shared" si="8"/>
        <v>Sin Competencia del Municipio</v>
      </c>
      <c r="U157" s="20" t="s">
        <v>99</v>
      </c>
      <c r="V157" s="27">
        <f>F23a_F23b_Trimestres17_16_15!R166</f>
        <v>42583</v>
      </c>
      <c r="W157" s="27">
        <f>F23a_F23b_Trimestres17_16_15!S166</f>
        <v>42612</v>
      </c>
      <c r="X157" s="21">
        <f>F23a_F23b_Trimestres17_16_15!M166</f>
        <v>35000</v>
      </c>
      <c r="Y157" s="21">
        <f>F23a_F23b_Trimestres17_16_15!AM166</f>
        <v>35000</v>
      </c>
      <c r="Z157" s="24" t="str">
        <f>F23a_F23b_Trimestres17_16_15!BA166</f>
        <v>MO 24056390</v>
      </c>
      <c r="AA157" s="141"/>
    </row>
    <row r="158" spans="1:27" ht="56.25" x14ac:dyDescent="0.25">
      <c r="A158" s="69">
        <v>2016</v>
      </c>
      <c r="B158" s="68" t="s">
        <v>735</v>
      </c>
      <c r="C158" s="10" t="s">
        <v>93</v>
      </c>
      <c r="D158" s="24" t="s">
        <v>257</v>
      </c>
      <c r="E158" s="20" t="s">
        <v>105</v>
      </c>
      <c r="F158" s="20" t="s">
        <v>643</v>
      </c>
      <c r="G158" s="20" t="str">
        <f>F23a_F23b_Trimestres17_16_15!AJ167</f>
        <v>Difución de las Actividades, Programas y Campañas del H. Ayuntamiento de Morelia durante el mes de Agosto</v>
      </c>
      <c r="H158" s="20" t="str">
        <f>F23a_F23b_Trimestres17_16_15!N167</f>
        <v>SA/CDS/S/108/2016</v>
      </c>
      <c r="I158" s="20" t="str">
        <f>F23a_F23b_Trimestres17_16_15!O165</f>
        <v>Secretaría de Administración</v>
      </c>
      <c r="J158" s="20" t="s">
        <v>94</v>
      </c>
      <c r="K158" s="20" t="s">
        <v>87</v>
      </c>
      <c r="L158" s="20" t="s">
        <v>96</v>
      </c>
      <c r="M158" s="20" t="s">
        <v>87</v>
      </c>
      <c r="N158" s="20" t="s">
        <v>97</v>
      </c>
      <c r="O158" s="20" t="s">
        <v>88</v>
      </c>
      <c r="P158" s="20" t="s">
        <v>98</v>
      </c>
      <c r="Q158" s="20" t="str">
        <f>F23a_F23b_Trimestres17_16_15!Y167</f>
        <v>Canal 13 de Michoacán S.A de C.V</v>
      </c>
      <c r="R158" s="20" t="str">
        <f t="shared" si="9"/>
        <v>Canal 13 de Michoacán S.A de C.V</v>
      </c>
      <c r="S158" s="11" t="str">
        <f>F23a_F23b_Trimestres17_16_15!AG167</f>
        <v>Amplia Cobertura Mediatica en el Municipio</v>
      </c>
      <c r="T158" s="24" t="str">
        <f t="shared" si="8"/>
        <v>Sin Competencia del Municipio</v>
      </c>
      <c r="U158" s="20" t="s">
        <v>99</v>
      </c>
      <c r="V158" s="27">
        <f>F23a_F23b_Trimestres17_16_15!R167</f>
        <v>42370</v>
      </c>
      <c r="W158" s="27">
        <f>F23a_F23b_Trimestres17_16_15!S167</f>
        <v>42735</v>
      </c>
      <c r="X158" s="21">
        <f>F23a_F23b_Trimestres17_16_15!M167</f>
        <v>290000</v>
      </c>
      <c r="Y158" s="21">
        <f>F23a_F23b_Trimestres17_16_15!AM167</f>
        <v>290000</v>
      </c>
      <c r="Z158" s="24" t="str">
        <f>F23a_F23b_Trimestres17_16_15!BA167</f>
        <v>A2126, A2127, A2154, A2216, A2254, A2279, A2316, A2354, A2370, A2413</v>
      </c>
      <c r="AA158" s="141"/>
    </row>
    <row r="159" spans="1:27" ht="45" x14ac:dyDescent="0.25">
      <c r="A159" s="69">
        <v>2016</v>
      </c>
      <c r="B159" s="68" t="s">
        <v>735</v>
      </c>
      <c r="C159" s="10" t="s">
        <v>93</v>
      </c>
      <c r="D159" s="24" t="s">
        <v>257</v>
      </c>
      <c r="E159" s="20" t="s">
        <v>693</v>
      </c>
      <c r="F159" s="20" t="s">
        <v>694</v>
      </c>
      <c r="G159" s="20" t="str">
        <f>F23a_F23b_Trimestres17_16_15!AJ168</f>
        <v>Difución de las Actividades, Programas y Campañas del H. Ayuntamiento de Morelia durante el mes de Agosto</v>
      </c>
      <c r="H159" s="20" t="str">
        <f>F23a_F23b_Trimestres17_16_15!N168</f>
        <v>SA/CDS/S/105/2016</v>
      </c>
      <c r="I159" s="20" t="str">
        <f>F23a_F23b_Trimestres17_16_15!O166</f>
        <v>Secretaría de Administración</v>
      </c>
      <c r="J159" s="20" t="s">
        <v>94</v>
      </c>
      <c r="K159" s="20" t="s">
        <v>87</v>
      </c>
      <c r="L159" s="20" t="s">
        <v>96</v>
      </c>
      <c r="M159" s="20" t="s">
        <v>87</v>
      </c>
      <c r="N159" s="20" t="s">
        <v>97</v>
      </c>
      <c r="O159" s="20" t="s">
        <v>88</v>
      </c>
      <c r="P159" s="20" t="s">
        <v>98</v>
      </c>
      <c r="Q159" s="20" t="str">
        <f>F23a_F23b_Trimestres17_16_15!Y168</f>
        <v>Notimark S.A de C.V</v>
      </c>
      <c r="R159" s="20" t="str">
        <f t="shared" si="9"/>
        <v>Notimark S.A de C.V</v>
      </c>
      <c r="S159" s="11" t="str">
        <f>F23a_F23b_Trimestres17_16_15!AG168</f>
        <v>Amplia Cobertura Mediatica en el Municipio</v>
      </c>
      <c r="T159" s="24" t="str">
        <f t="shared" si="8"/>
        <v>Sin Competencia del Municipio</v>
      </c>
      <c r="U159" s="20" t="s">
        <v>99</v>
      </c>
      <c r="V159" s="27">
        <f>F23a_F23b_Trimestres17_16_15!R168</f>
        <v>42583</v>
      </c>
      <c r="W159" s="27">
        <f>F23a_F23b_Trimestres17_16_15!S168</f>
        <v>42612</v>
      </c>
      <c r="X159" s="21">
        <f>F23a_F23b_Trimestres17_16_15!M168</f>
        <v>29000</v>
      </c>
      <c r="Y159" s="21">
        <f>F23a_F23b_Trimestres17_16_15!AM168</f>
        <v>29000</v>
      </c>
      <c r="Z159" s="24">
        <f>F23a_F23b_Trimestres17_16_15!BA168</f>
        <v>11</v>
      </c>
      <c r="AA159" s="141"/>
    </row>
    <row r="160" spans="1:27" ht="45" x14ac:dyDescent="0.25">
      <c r="A160" s="69">
        <v>2016</v>
      </c>
      <c r="B160" s="68" t="s">
        <v>735</v>
      </c>
      <c r="C160" s="10" t="s">
        <v>93</v>
      </c>
      <c r="D160" s="24" t="s">
        <v>257</v>
      </c>
      <c r="E160" s="20" t="s">
        <v>105</v>
      </c>
      <c r="F160" s="20" t="s">
        <v>697</v>
      </c>
      <c r="G160" s="20" t="str">
        <f>F23a_F23b_Trimestres17_16_15!AJ169</f>
        <v>Difución de las Actividades, Programas y Campañas del H. Ayuntamiento de Morelia durante el mes de Agosto</v>
      </c>
      <c r="H160" s="20" t="str">
        <f>F23a_F23b_Trimestres17_16_15!N169</f>
        <v>SA/CDS/S/111/2016</v>
      </c>
      <c r="I160" s="20" t="str">
        <f>F23a_F23b_Trimestres17_16_15!O167</f>
        <v>Secretaría de Administración</v>
      </c>
      <c r="J160" s="20" t="s">
        <v>94</v>
      </c>
      <c r="K160" s="20" t="s">
        <v>87</v>
      </c>
      <c r="L160" s="20" t="s">
        <v>96</v>
      </c>
      <c r="M160" s="20" t="s">
        <v>87</v>
      </c>
      <c r="N160" s="20" t="s">
        <v>97</v>
      </c>
      <c r="O160" s="20" t="s">
        <v>88</v>
      </c>
      <c r="P160" s="20" t="s">
        <v>98</v>
      </c>
      <c r="Q160" s="20" t="str">
        <f>F23a_F23b_Trimestres17_16_15!Y169</f>
        <v>Medio Entertainment S.A de C.V</v>
      </c>
      <c r="R160" s="20" t="str">
        <f t="shared" si="9"/>
        <v>Medio Entertainment S.A de C.V</v>
      </c>
      <c r="S160" s="11" t="str">
        <f>F23a_F23b_Trimestres17_16_15!AG169</f>
        <v>Amplia Cobertura Mediatica en el Municipio</v>
      </c>
      <c r="T160" s="24" t="str">
        <f t="shared" si="8"/>
        <v>Sin Competencia del Municipio</v>
      </c>
      <c r="U160" s="20" t="s">
        <v>99</v>
      </c>
      <c r="V160" s="27">
        <f>F23a_F23b_Trimestres17_16_15!R169</f>
        <v>42583</v>
      </c>
      <c r="W160" s="27">
        <f>F23a_F23b_Trimestres17_16_15!S169</f>
        <v>42612</v>
      </c>
      <c r="X160" s="21">
        <f>F23a_F23b_Trimestres17_16_15!M169</f>
        <v>240000</v>
      </c>
      <c r="Y160" s="21">
        <f>F23a_F23b_Trimestres17_16_15!AM169</f>
        <v>240000</v>
      </c>
      <c r="Z160" s="24" t="str">
        <f>F23a_F23b_Trimestres17_16_15!BA169</f>
        <v>A 1426</v>
      </c>
      <c r="AA160" s="142"/>
    </row>
    <row r="161" spans="1:27" ht="31.5" x14ac:dyDescent="0.25">
      <c r="A161" s="69">
        <v>2016</v>
      </c>
      <c r="B161" s="68" t="s">
        <v>738</v>
      </c>
      <c r="C161" s="10" t="s">
        <v>731</v>
      </c>
      <c r="D161" s="10" t="s">
        <v>731</v>
      </c>
      <c r="E161" s="10" t="s">
        <v>731</v>
      </c>
      <c r="F161" s="10" t="s">
        <v>731</v>
      </c>
      <c r="G161" s="10" t="s">
        <v>731</v>
      </c>
      <c r="H161" s="10" t="s">
        <v>731</v>
      </c>
      <c r="I161" s="10" t="s">
        <v>731</v>
      </c>
      <c r="J161" s="10" t="s">
        <v>731</v>
      </c>
      <c r="K161" s="10" t="s">
        <v>731</v>
      </c>
      <c r="L161" s="10" t="s">
        <v>731</v>
      </c>
      <c r="M161" s="20" t="s">
        <v>731</v>
      </c>
      <c r="N161" s="10" t="s">
        <v>731</v>
      </c>
      <c r="O161" s="10" t="s">
        <v>731</v>
      </c>
      <c r="P161" s="10" t="s">
        <v>731</v>
      </c>
      <c r="Q161" s="10" t="s">
        <v>731</v>
      </c>
      <c r="R161" s="10" t="s">
        <v>731</v>
      </c>
      <c r="S161" s="10" t="s">
        <v>731</v>
      </c>
      <c r="T161" s="10" t="s">
        <v>731</v>
      </c>
      <c r="U161" s="10" t="s">
        <v>731</v>
      </c>
      <c r="V161" s="10" t="s">
        <v>731</v>
      </c>
      <c r="W161" s="10" t="s">
        <v>731</v>
      </c>
      <c r="X161" s="10" t="s">
        <v>731</v>
      </c>
      <c r="Y161" s="10" t="s">
        <v>731</v>
      </c>
      <c r="Z161" s="10" t="s">
        <v>731</v>
      </c>
      <c r="AA161" s="85"/>
    </row>
    <row r="162" spans="1:27" ht="31.5" x14ac:dyDescent="0.25">
      <c r="A162" s="69">
        <v>2016</v>
      </c>
      <c r="B162" s="68" t="s">
        <v>736</v>
      </c>
      <c r="C162" s="10" t="s">
        <v>731</v>
      </c>
      <c r="D162" s="10" t="s">
        <v>731</v>
      </c>
      <c r="E162" s="10" t="s">
        <v>731</v>
      </c>
      <c r="F162" s="10" t="s">
        <v>731</v>
      </c>
      <c r="G162" s="10" t="s">
        <v>731</v>
      </c>
      <c r="H162" s="10" t="s">
        <v>731</v>
      </c>
      <c r="I162" s="10" t="s">
        <v>731</v>
      </c>
      <c r="J162" s="10" t="s">
        <v>731</v>
      </c>
      <c r="K162" s="10" t="s">
        <v>731</v>
      </c>
      <c r="L162" s="10" t="s">
        <v>731</v>
      </c>
      <c r="M162" s="20" t="s">
        <v>731</v>
      </c>
      <c r="N162" s="10" t="s">
        <v>731</v>
      </c>
      <c r="O162" s="10" t="s">
        <v>731</v>
      </c>
      <c r="P162" s="10" t="s">
        <v>731</v>
      </c>
      <c r="Q162" s="10" t="s">
        <v>731</v>
      </c>
      <c r="R162" s="10" t="s">
        <v>731</v>
      </c>
      <c r="S162" s="10" t="s">
        <v>731</v>
      </c>
      <c r="T162" s="10" t="s">
        <v>731</v>
      </c>
      <c r="U162" s="10" t="s">
        <v>731</v>
      </c>
      <c r="V162" s="10" t="s">
        <v>731</v>
      </c>
      <c r="W162" s="10" t="s">
        <v>731</v>
      </c>
      <c r="X162" s="10" t="s">
        <v>731</v>
      </c>
      <c r="Y162" s="10" t="s">
        <v>731</v>
      </c>
      <c r="Z162" s="10" t="s">
        <v>731</v>
      </c>
      <c r="AA162" s="85"/>
    </row>
    <row r="163" spans="1:27" ht="140.25" customHeight="1" x14ac:dyDescent="0.25">
      <c r="A163" s="87">
        <v>2015</v>
      </c>
      <c r="B163" s="89" t="s">
        <v>737</v>
      </c>
      <c r="C163" s="86" t="s">
        <v>740</v>
      </c>
      <c r="D163" s="86" t="s">
        <v>740</v>
      </c>
      <c r="E163" s="86" t="s">
        <v>740</v>
      </c>
      <c r="F163" s="86" t="s">
        <v>740</v>
      </c>
      <c r="G163" s="86" t="s">
        <v>740</v>
      </c>
      <c r="H163" s="86" t="s">
        <v>740</v>
      </c>
      <c r="I163" s="86" t="s">
        <v>740</v>
      </c>
      <c r="J163" s="86" t="s">
        <v>740</v>
      </c>
      <c r="K163" s="86" t="s">
        <v>740</v>
      </c>
      <c r="L163" s="86" t="s">
        <v>740</v>
      </c>
      <c r="M163" s="86" t="s">
        <v>740</v>
      </c>
      <c r="N163" s="86" t="s">
        <v>740</v>
      </c>
      <c r="O163" s="86" t="s">
        <v>740</v>
      </c>
      <c r="P163" s="86" t="s">
        <v>740</v>
      </c>
      <c r="Q163" s="86" t="s">
        <v>740</v>
      </c>
      <c r="R163" s="86" t="s">
        <v>740</v>
      </c>
      <c r="S163" s="86" t="s">
        <v>740</v>
      </c>
      <c r="T163" s="86" t="s">
        <v>740</v>
      </c>
      <c r="U163" s="86" t="s">
        <v>740</v>
      </c>
      <c r="V163" s="86" t="s">
        <v>740</v>
      </c>
      <c r="W163" s="86" t="s">
        <v>740</v>
      </c>
      <c r="X163" s="86" t="s">
        <v>740</v>
      </c>
      <c r="Y163" s="86" t="s">
        <v>740</v>
      </c>
      <c r="Z163" s="86" t="s">
        <v>740</v>
      </c>
      <c r="AA163" s="143" t="s">
        <v>740</v>
      </c>
    </row>
    <row r="164" spans="1:27" ht="126.75" customHeight="1" x14ac:dyDescent="0.25">
      <c r="A164" s="87">
        <v>2015</v>
      </c>
      <c r="B164" s="89" t="s">
        <v>735</v>
      </c>
      <c r="C164" s="86" t="s">
        <v>740</v>
      </c>
      <c r="D164" s="86" t="s">
        <v>740</v>
      </c>
      <c r="E164" s="86" t="s">
        <v>740</v>
      </c>
      <c r="F164" s="86" t="s">
        <v>740</v>
      </c>
      <c r="G164" s="86" t="s">
        <v>740</v>
      </c>
      <c r="H164" s="86" t="s">
        <v>740</v>
      </c>
      <c r="I164" s="86" t="s">
        <v>740</v>
      </c>
      <c r="J164" s="86" t="s">
        <v>740</v>
      </c>
      <c r="K164" s="86" t="s">
        <v>740</v>
      </c>
      <c r="L164" s="86" t="s">
        <v>740</v>
      </c>
      <c r="M164" s="86" t="s">
        <v>740</v>
      </c>
      <c r="N164" s="86" t="s">
        <v>740</v>
      </c>
      <c r="O164" s="86" t="s">
        <v>740</v>
      </c>
      <c r="P164" s="86" t="s">
        <v>740</v>
      </c>
      <c r="Q164" s="86" t="s">
        <v>740</v>
      </c>
      <c r="R164" s="86" t="s">
        <v>740</v>
      </c>
      <c r="S164" s="86" t="s">
        <v>740</v>
      </c>
      <c r="T164" s="86" t="s">
        <v>740</v>
      </c>
      <c r="U164" s="86" t="s">
        <v>740</v>
      </c>
      <c r="V164" s="86" t="s">
        <v>740</v>
      </c>
      <c r="W164" s="86" t="s">
        <v>740</v>
      </c>
      <c r="X164" s="86" t="s">
        <v>740</v>
      </c>
      <c r="Y164" s="86" t="s">
        <v>740</v>
      </c>
      <c r="Z164" s="86" t="s">
        <v>740</v>
      </c>
      <c r="AA164" s="144"/>
    </row>
    <row r="165" spans="1:27" ht="145.5" customHeight="1" x14ac:dyDescent="0.25">
      <c r="A165" s="87">
        <v>2015</v>
      </c>
      <c r="B165" s="89" t="s">
        <v>738</v>
      </c>
      <c r="C165" s="86" t="s">
        <v>740</v>
      </c>
      <c r="D165" s="86" t="s">
        <v>740</v>
      </c>
      <c r="E165" s="86" t="s">
        <v>740</v>
      </c>
      <c r="F165" s="86" t="s">
        <v>740</v>
      </c>
      <c r="G165" s="86" t="s">
        <v>740</v>
      </c>
      <c r="H165" s="86" t="s">
        <v>740</v>
      </c>
      <c r="I165" s="86" t="s">
        <v>740</v>
      </c>
      <c r="J165" s="86" t="s">
        <v>740</v>
      </c>
      <c r="K165" s="86" t="s">
        <v>740</v>
      </c>
      <c r="L165" s="86" t="s">
        <v>740</v>
      </c>
      <c r="M165" s="86" t="s">
        <v>740</v>
      </c>
      <c r="N165" s="86" t="s">
        <v>740</v>
      </c>
      <c r="O165" s="86" t="s">
        <v>740</v>
      </c>
      <c r="P165" s="86" t="s">
        <v>740</v>
      </c>
      <c r="Q165" s="86" t="s">
        <v>740</v>
      </c>
      <c r="R165" s="86" t="s">
        <v>740</v>
      </c>
      <c r="S165" s="86" t="s">
        <v>740</v>
      </c>
      <c r="T165" s="86" t="s">
        <v>740</v>
      </c>
      <c r="U165" s="86" t="s">
        <v>740</v>
      </c>
      <c r="V165" s="86" t="s">
        <v>740</v>
      </c>
      <c r="W165" s="86" t="s">
        <v>740</v>
      </c>
      <c r="X165" s="86" t="s">
        <v>740</v>
      </c>
      <c r="Y165" s="86" t="s">
        <v>740</v>
      </c>
      <c r="Z165" s="86" t="s">
        <v>740</v>
      </c>
      <c r="AA165" s="144"/>
    </row>
    <row r="166" spans="1:27" ht="126" customHeight="1" x14ac:dyDescent="0.25">
      <c r="A166" s="87">
        <v>2015</v>
      </c>
      <c r="B166" s="89" t="s">
        <v>736</v>
      </c>
      <c r="C166" s="86" t="s">
        <v>740</v>
      </c>
      <c r="D166" s="86" t="s">
        <v>740</v>
      </c>
      <c r="E166" s="86" t="s">
        <v>740</v>
      </c>
      <c r="F166" s="86" t="s">
        <v>740</v>
      </c>
      <c r="G166" s="86" t="s">
        <v>740</v>
      </c>
      <c r="H166" s="86" t="s">
        <v>740</v>
      </c>
      <c r="I166" s="86" t="s">
        <v>740</v>
      </c>
      <c r="J166" s="86" t="s">
        <v>740</v>
      </c>
      <c r="K166" s="86" t="s">
        <v>740</v>
      </c>
      <c r="L166" s="86" t="s">
        <v>740</v>
      </c>
      <c r="M166" s="86" t="s">
        <v>740</v>
      </c>
      <c r="N166" s="86" t="s">
        <v>740</v>
      </c>
      <c r="O166" s="86" t="s">
        <v>740</v>
      </c>
      <c r="P166" s="86" t="s">
        <v>740</v>
      </c>
      <c r="Q166" s="86" t="s">
        <v>740</v>
      </c>
      <c r="R166" s="86" t="s">
        <v>740</v>
      </c>
      <c r="S166" s="86" t="s">
        <v>740</v>
      </c>
      <c r="T166" s="86" t="s">
        <v>740</v>
      </c>
      <c r="U166" s="86" t="s">
        <v>740</v>
      </c>
      <c r="V166" s="86" t="s">
        <v>740</v>
      </c>
      <c r="W166" s="86" t="s">
        <v>740</v>
      </c>
      <c r="X166" s="86" t="s">
        <v>740</v>
      </c>
      <c r="Y166" s="86" t="s">
        <v>740</v>
      </c>
      <c r="Z166" s="86" t="s">
        <v>740</v>
      </c>
      <c r="AA166" s="145"/>
    </row>
    <row r="169" spans="1:27" ht="33.75" customHeight="1" thickBot="1" x14ac:dyDescent="0.3">
      <c r="C169" s="100" t="s">
        <v>82</v>
      </c>
      <c r="D169" s="101"/>
      <c r="E169" s="102"/>
      <c r="F169" s="103" t="s">
        <v>83</v>
      </c>
      <c r="G169" s="101"/>
      <c r="H169" s="101"/>
      <c r="I169" s="101"/>
      <c r="J169" s="103" t="s">
        <v>742</v>
      </c>
      <c r="K169" s="101"/>
      <c r="L169" s="101"/>
      <c r="M169" s="101"/>
    </row>
    <row r="170" spans="1:27" ht="34.5" customHeight="1" thickBot="1" x14ac:dyDescent="0.3">
      <c r="C170" s="104">
        <v>43018</v>
      </c>
      <c r="D170" s="105"/>
      <c r="E170" s="105"/>
      <c r="F170" s="105" t="s">
        <v>99</v>
      </c>
      <c r="G170" s="105"/>
      <c r="H170" s="105"/>
      <c r="I170" s="105"/>
      <c r="J170" s="106" t="s">
        <v>750</v>
      </c>
      <c r="K170" s="107"/>
      <c r="L170" s="107"/>
      <c r="M170" s="108"/>
    </row>
    <row r="173" spans="1:27" ht="16.5" thickBot="1" x14ac:dyDescent="0.3">
      <c r="C173" s="94" t="s">
        <v>85</v>
      </c>
      <c r="D173" s="95"/>
      <c r="E173" s="92"/>
      <c r="F173" s="96" t="s">
        <v>743</v>
      </c>
      <c r="G173" s="97"/>
      <c r="H173" s="92"/>
      <c r="I173" s="92"/>
      <c r="L173" s="92"/>
    </row>
    <row r="174" spans="1:27" ht="21" customHeight="1" thickBot="1" x14ac:dyDescent="0.3">
      <c r="C174" s="98">
        <v>43080</v>
      </c>
      <c r="D174" s="99"/>
      <c r="E174" s="92"/>
      <c r="F174" s="98" t="s">
        <v>744</v>
      </c>
      <c r="G174" s="99"/>
      <c r="H174" s="92"/>
      <c r="I174" s="92"/>
      <c r="L174" s="92"/>
    </row>
  </sheetData>
  <mergeCells count="45">
    <mergeCell ref="B2:AA3"/>
    <mergeCell ref="F5:N5"/>
    <mergeCell ref="F6:N6"/>
    <mergeCell ref="A1:AA1"/>
    <mergeCell ref="C170:E170"/>
    <mergeCell ref="F170:I170"/>
    <mergeCell ref="J170:M170"/>
    <mergeCell ref="A9:H9"/>
    <mergeCell ref="I9:P9"/>
    <mergeCell ref="AA17:AA24"/>
    <mergeCell ref="X10:X11"/>
    <mergeCell ref="Y10:Y11"/>
    <mergeCell ref="Z10:Z11"/>
    <mergeCell ref="B10:B11"/>
    <mergeCell ref="C10:C11"/>
    <mergeCell ref="D10:D11"/>
    <mergeCell ref="C173:D173"/>
    <mergeCell ref="F173:G173"/>
    <mergeCell ref="C174:D174"/>
    <mergeCell ref="F174:G174"/>
    <mergeCell ref="AA27:AA29"/>
    <mergeCell ref="AA32:AA160"/>
    <mergeCell ref="AA163:AA166"/>
    <mergeCell ref="C169:E169"/>
    <mergeCell ref="F169:I169"/>
    <mergeCell ref="J169:M169"/>
    <mergeCell ref="A8:B8"/>
    <mergeCell ref="F10:F11"/>
    <mergeCell ref="S10:S11"/>
    <mergeCell ref="T10:T11"/>
    <mergeCell ref="U10:U11"/>
    <mergeCell ref="AA10:AA11"/>
    <mergeCell ref="Q9:AA9"/>
    <mergeCell ref="K10:K11"/>
    <mergeCell ref="A10:A11"/>
    <mergeCell ref="G10:G11"/>
    <mergeCell ref="H10:H11"/>
    <mergeCell ref="I10:I11"/>
    <mergeCell ref="J10:J11"/>
    <mergeCell ref="E10:E11"/>
    <mergeCell ref="W10:W11"/>
    <mergeCell ref="L10:P10"/>
    <mergeCell ref="Q10:Q11"/>
    <mergeCell ref="R10:R11"/>
    <mergeCell ref="V10:V11"/>
  </mergeCells>
  <pageMargins left="0.7" right="0.7" top="0.75" bottom="0.75" header="0.3" footer="0.3"/>
  <pageSetup paperSize="5" scale="3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accinfo</cp:lastModifiedBy>
  <cp:lastPrinted>2017-09-11T23:31:31Z</cp:lastPrinted>
  <dcterms:created xsi:type="dcterms:W3CDTF">2017-01-31T17:58:17Z</dcterms:created>
  <dcterms:modified xsi:type="dcterms:W3CDTF">2017-12-11T19:34:33Z</dcterms:modified>
</cp:coreProperties>
</file>